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7"/>
  <workbookPr showInkAnnotation="0" autoCompressPictures="0"/>
  <mc:AlternateContent xmlns:mc="http://schemas.openxmlformats.org/markup-compatibility/2006">
    <mc:Choice Requires="x15">
      <x15ac:absPath xmlns:x15ac="http://schemas.microsoft.com/office/spreadsheetml/2010/11/ac" url="/Users/gaellegarcia/Documents/1 - GAEL29/MARCHES/NA/2023/A - FICHIERS POUR MISE EN LIGNE LE 1ER AVRIL23/"/>
    </mc:Choice>
  </mc:AlternateContent>
  <xr:revisionPtr revIDLastSave="0" documentId="8_{CC8CA94B-5777-2B41-84B5-7382B4310A3D}" xr6:coauthVersionLast="47" xr6:coauthVersionMax="47" xr10:uidLastSave="{00000000-0000-0000-0000-000000000000}"/>
  <bookViews>
    <workbookView xWindow="0" yWindow="500" windowWidth="36980" windowHeight="17500" tabRatio="525" activeTab="1" xr2:uid="{00000000-000D-0000-FFFF-FFFF00000000}"/>
  </bookViews>
  <sheets>
    <sheet name="RENSEIGNEMENTS" sheetId="11" r:id="rId1"/>
    <sheet name="ENTRETIEN LOCAUX" sheetId="13" r:id="rId2"/>
    <sheet name="CUISINE" sheetId="14" r:id="rId3"/>
    <sheet name="MISE A DISPO SERVICES" sheetId="8" r:id="rId4"/>
  </sheets>
  <externalReferences>
    <externalReference r:id="rId5"/>
  </externalReferences>
  <definedNames>
    <definedName name="_xlnm._FilterDatabase" localSheetId="2" hidden="1">CUISINE!$A$5:$AQ$128</definedName>
    <definedName name="_xlnm._FilterDatabase" localSheetId="1" hidden="1">'ENTRETIEN LOCAUX'!$A$5:$AP$80</definedName>
    <definedName name="_FOS1" localSheetId="1">#REF!</definedName>
    <definedName name="_FOS1" localSheetId="0">#REF!</definedName>
    <definedName name="_FOS1">#REF!</definedName>
    <definedName name="_FOS1_1" localSheetId="1">#REF!</definedName>
    <definedName name="_FOS1_1" localSheetId="0">#REF!</definedName>
    <definedName name="_FOS1_1">#REF!</definedName>
    <definedName name="_FOS2" localSheetId="1">#REF!</definedName>
    <definedName name="_FOS2" localSheetId="0">#REF!</definedName>
    <definedName name="_FOS2">#REF!</definedName>
    <definedName name="_FOS2_1" localSheetId="1">#REF!</definedName>
    <definedName name="_FOS2_1" localSheetId="0">#REF!</definedName>
    <definedName name="_FOS2_1">#REF!</definedName>
    <definedName name="_FOS3" localSheetId="1">#REF!</definedName>
    <definedName name="_FOS3" localSheetId="0">#REF!</definedName>
    <definedName name="_FOS3">#REF!</definedName>
    <definedName name="_FOS3_1" localSheetId="1">#REF!</definedName>
    <definedName name="_FOS3_1" localSheetId="0">#REF!</definedName>
    <definedName name="_FOS3_1">#REF!</definedName>
    <definedName name="FOS" localSheetId="1">#REF!</definedName>
    <definedName name="FOS" localSheetId="0">#REF!</definedName>
    <definedName name="FOS">#REF!</definedName>
    <definedName name="FOS_1" localSheetId="1">#REF!</definedName>
    <definedName name="FOS_1" localSheetId="0">#REF!</definedName>
    <definedName name="FOS_1">#REF!</definedName>
    <definedName name="TTC" localSheetId="0">[1]A!$A$1:$F$282</definedName>
    <definedName name="TTC">[1]A!$A$1:$F$282</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L7" i="14" l="1"/>
  <c r="AL8" i="14"/>
  <c r="AL9" i="14"/>
  <c r="AL10" i="14"/>
  <c r="AL11" i="14"/>
  <c r="AL12" i="14"/>
  <c r="AL13" i="14"/>
  <c r="AL14" i="14"/>
  <c r="AL15" i="14"/>
  <c r="AL16" i="14"/>
  <c r="AL17" i="14"/>
  <c r="AL18" i="14"/>
  <c r="AL19" i="14"/>
  <c r="AL20" i="14"/>
  <c r="AL21" i="14"/>
  <c r="AL22" i="14"/>
  <c r="AL23" i="14"/>
  <c r="AL24" i="14"/>
  <c r="AL25" i="14"/>
  <c r="AL26" i="14"/>
  <c r="AL27" i="14"/>
  <c r="AL28" i="14"/>
  <c r="AL29" i="14"/>
  <c r="AL30" i="14"/>
  <c r="AL31" i="14"/>
  <c r="AL32" i="14"/>
  <c r="AL33" i="14"/>
  <c r="AL34" i="14"/>
  <c r="AL35" i="14"/>
  <c r="AL36" i="14"/>
  <c r="AL37" i="14"/>
  <c r="AL38" i="14"/>
  <c r="AL39" i="14"/>
  <c r="AL40" i="14"/>
  <c r="AL41" i="14"/>
  <c r="AL42" i="14"/>
  <c r="AL43" i="14"/>
  <c r="AL44" i="14"/>
  <c r="AL45" i="14"/>
  <c r="AL46" i="14"/>
  <c r="AL47" i="14"/>
  <c r="AL48" i="14"/>
  <c r="AL49" i="14"/>
  <c r="AL50" i="14"/>
  <c r="AL51" i="14"/>
  <c r="AL52" i="14"/>
  <c r="AL53" i="14"/>
  <c r="AL54" i="14"/>
  <c r="AL55" i="14"/>
  <c r="AL56" i="14"/>
  <c r="AL57" i="14"/>
  <c r="AL58" i="14"/>
  <c r="AL59" i="14"/>
  <c r="AL60" i="14"/>
  <c r="AL61" i="14"/>
  <c r="AL62" i="14"/>
  <c r="AL63" i="14"/>
  <c r="AL64" i="14"/>
  <c r="AL65" i="14"/>
  <c r="AL66" i="14"/>
  <c r="AL67" i="14"/>
  <c r="AL68" i="14"/>
  <c r="AL69" i="14"/>
  <c r="AL70" i="14"/>
  <c r="AL71" i="14"/>
  <c r="AL72" i="14"/>
  <c r="AL73" i="14"/>
  <c r="AL74" i="14"/>
  <c r="AL75" i="14"/>
  <c r="AL76" i="14"/>
  <c r="AL77" i="14"/>
  <c r="AL78" i="14"/>
  <c r="AL79" i="14"/>
  <c r="AL80" i="14"/>
  <c r="AL81" i="14"/>
  <c r="AL82" i="14"/>
  <c r="AL83" i="14"/>
  <c r="AL84" i="14"/>
  <c r="AL85" i="14"/>
  <c r="AL86" i="14"/>
  <c r="AL87" i="14"/>
  <c r="AL88" i="14"/>
  <c r="AL89" i="14"/>
  <c r="AL90" i="14"/>
  <c r="AL91" i="14"/>
  <c r="AL92" i="14"/>
  <c r="AL93" i="14"/>
  <c r="AL94" i="14"/>
  <c r="AL95" i="14"/>
  <c r="AL96" i="14"/>
  <c r="AL97" i="14"/>
  <c r="AL98" i="14"/>
  <c r="AL99" i="14"/>
  <c r="AL100" i="14"/>
  <c r="AL101" i="14"/>
  <c r="AL102" i="14"/>
  <c r="AL103" i="14"/>
  <c r="AL104" i="14"/>
  <c r="AL105" i="14"/>
  <c r="AL106" i="14"/>
  <c r="AL107" i="14"/>
  <c r="AL108" i="14"/>
  <c r="AL109" i="14"/>
  <c r="AL110" i="14"/>
  <c r="AL111" i="14"/>
  <c r="AL112" i="14"/>
  <c r="AL113" i="14"/>
  <c r="AL114" i="14"/>
  <c r="AL115" i="14"/>
  <c r="AL116" i="14"/>
  <c r="AL117" i="14"/>
  <c r="AL118" i="14"/>
  <c r="AL119" i="14"/>
  <c r="AL120" i="14"/>
  <c r="AL121" i="14"/>
  <c r="AL122" i="14"/>
  <c r="AL123" i="14"/>
  <c r="AL124" i="14"/>
  <c r="AL125" i="14"/>
  <c r="AL126" i="14"/>
  <c r="AL127" i="14"/>
  <c r="AL128" i="14"/>
  <c r="AL129" i="14"/>
  <c r="AL130" i="14"/>
  <c r="AL131" i="14"/>
  <c r="AL132" i="14"/>
  <c r="AL133" i="14"/>
  <c r="AL134" i="14"/>
  <c r="AL135" i="14"/>
  <c r="AL136" i="14"/>
  <c r="AL137" i="14"/>
  <c r="AL138" i="14"/>
  <c r="AL139" i="14"/>
  <c r="AL140" i="14"/>
  <c r="AL141" i="14"/>
  <c r="AL142" i="14"/>
  <c r="AL7" i="13"/>
  <c r="AL8" i="13"/>
  <c r="AL9" i="13"/>
  <c r="AL10" i="13"/>
  <c r="AL11" i="13"/>
  <c r="AL12" i="13"/>
  <c r="AL13" i="13"/>
  <c r="AL14" i="13"/>
  <c r="AL15" i="13"/>
  <c r="AL16" i="13"/>
  <c r="AL17" i="13"/>
  <c r="AL18" i="13"/>
  <c r="AL19" i="13"/>
  <c r="AL20" i="13"/>
  <c r="AL21" i="13"/>
  <c r="AL22" i="13"/>
  <c r="AL23" i="13"/>
  <c r="AL24" i="13"/>
  <c r="AL25" i="13"/>
  <c r="AL26" i="13"/>
  <c r="AL27" i="13"/>
  <c r="AL28" i="13"/>
  <c r="AL29" i="13"/>
  <c r="AL30" i="13"/>
  <c r="AL31" i="13"/>
  <c r="AL32" i="13"/>
  <c r="AL33" i="13"/>
  <c r="AL34" i="13"/>
  <c r="AL35" i="13"/>
  <c r="AL36" i="13"/>
  <c r="AL37" i="13"/>
  <c r="AL38" i="13"/>
  <c r="AL39" i="13"/>
  <c r="AL40" i="13"/>
  <c r="AL41" i="13"/>
  <c r="AL42" i="13"/>
  <c r="AL43" i="13"/>
  <c r="AL44" i="13"/>
  <c r="AL45" i="13"/>
  <c r="AL46" i="13"/>
  <c r="AL47" i="13"/>
  <c r="AL48" i="13"/>
  <c r="AL49" i="13"/>
  <c r="AL50" i="13"/>
  <c r="AL51" i="13"/>
  <c r="AL52" i="13"/>
  <c r="AL53" i="13"/>
  <c r="AL54" i="13"/>
  <c r="AL55" i="13"/>
  <c r="AL56" i="13"/>
  <c r="AL57" i="13"/>
  <c r="AL58" i="13"/>
  <c r="AL59" i="13"/>
  <c r="AL60" i="13"/>
  <c r="AL61" i="13"/>
  <c r="AL62" i="13"/>
  <c r="AL63" i="13"/>
  <c r="AL64" i="13"/>
  <c r="AL65" i="13"/>
  <c r="AL66" i="13"/>
  <c r="AL67" i="13"/>
  <c r="AL68" i="13"/>
  <c r="AL69" i="13"/>
  <c r="AL70" i="13"/>
  <c r="AL71" i="13"/>
  <c r="AL72" i="13"/>
  <c r="AL73" i="13"/>
  <c r="AL74" i="13"/>
  <c r="AL75" i="13"/>
  <c r="AL76" i="13"/>
  <c r="AL77" i="13"/>
  <c r="AL78" i="13"/>
  <c r="AL79" i="13"/>
  <c r="AL81" i="13"/>
  <c r="AL83" i="13"/>
  <c r="AL84" i="13"/>
  <c r="AL85" i="13"/>
  <c r="AL86" i="13"/>
  <c r="AL87" i="13"/>
  <c r="AL88" i="13"/>
  <c r="AL89" i="13"/>
  <c r="AL90" i="13"/>
  <c r="AL91" i="13"/>
  <c r="AL92" i="13"/>
  <c r="AL93" i="13"/>
  <c r="AL94" i="13"/>
  <c r="AL95" i="13"/>
  <c r="AL96" i="13"/>
  <c r="AL97" i="13"/>
  <c r="AL98" i="13"/>
  <c r="AL99" i="13"/>
  <c r="AL100" i="13"/>
  <c r="AL101" i="13"/>
  <c r="AL102" i="13"/>
  <c r="AL103" i="13"/>
  <c r="AL104" i="13"/>
  <c r="AL105" i="13"/>
  <c r="AL106" i="13"/>
  <c r="AL107" i="13"/>
  <c r="AL108" i="13"/>
  <c r="AL109" i="13"/>
  <c r="AL110" i="13"/>
  <c r="AL111" i="13"/>
  <c r="AL112" i="13"/>
  <c r="AK7" i="14"/>
  <c r="AK8" i="14"/>
  <c r="AK9" i="14"/>
  <c r="AK10" i="14"/>
  <c r="AK11" i="14"/>
  <c r="AK12" i="14"/>
  <c r="AK13" i="14"/>
  <c r="AK14" i="14"/>
  <c r="AK15" i="14"/>
  <c r="AK16" i="14"/>
  <c r="AK17" i="14"/>
  <c r="AK18" i="14"/>
  <c r="AK19" i="14"/>
  <c r="AK20" i="14"/>
  <c r="AK21" i="14"/>
  <c r="AK22" i="14"/>
  <c r="AK23" i="14"/>
  <c r="AK24" i="14"/>
  <c r="AK25" i="14"/>
  <c r="AK26" i="14"/>
  <c r="AK27" i="14"/>
  <c r="AK28" i="14"/>
  <c r="AK29" i="14"/>
  <c r="AK30" i="14"/>
  <c r="AK31" i="14"/>
  <c r="AK32" i="14"/>
  <c r="AK33" i="14"/>
  <c r="AK34" i="14"/>
  <c r="AK35" i="14"/>
  <c r="AK36" i="14"/>
  <c r="AK37" i="14"/>
  <c r="AK38" i="14"/>
  <c r="AK39" i="14"/>
  <c r="AK40" i="14"/>
  <c r="AK41" i="14"/>
  <c r="AK42" i="14"/>
  <c r="AK43" i="14"/>
  <c r="AK44" i="14"/>
  <c r="AK45" i="14"/>
  <c r="AK46" i="14"/>
  <c r="AK47" i="14"/>
  <c r="AK48" i="14"/>
  <c r="AK49" i="14"/>
  <c r="AK50" i="14"/>
  <c r="AK51" i="14"/>
  <c r="AK52" i="14"/>
  <c r="AK53" i="14"/>
  <c r="AK54" i="14"/>
  <c r="AK55" i="14"/>
  <c r="AK56" i="14"/>
  <c r="AK57" i="14"/>
  <c r="AK58" i="14"/>
  <c r="AK59" i="14"/>
  <c r="AK60" i="14"/>
  <c r="AK61" i="14"/>
  <c r="AK62" i="14"/>
  <c r="AK63" i="14"/>
  <c r="AK64" i="14"/>
  <c r="AK65" i="14"/>
  <c r="AK66" i="14"/>
  <c r="AK67" i="14"/>
  <c r="AK68" i="14"/>
  <c r="AK69" i="14"/>
  <c r="AK70" i="14"/>
  <c r="AK71" i="14"/>
  <c r="AK72" i="14"/>
  <c r="AK73" i="14"/>
  <c r="AK74" i="14"/>
  <c r="AK75" i="14"/>
  <c r="AK76" i="14"/>
  <c r="AK77" i="14"/>
  <c r="AK78" i="14"/>
  <c r="AK79" i="14"/>
  <c r="AK80" i="14"/>
  <c r="AK81" i="14"/>
  <c r="AK82" i="14"/>
  <c r="AK83" i="14"/>
  <c r="AK84" i="14"/>
  <c r="AK85" i="14"/>
  <c r="AK86" i="14"/>
  <c r="AK87" i="14"/>
  <c r="AK88" i="14"/>
  <c r="AK89" i="14"/>
  <c r="AK90" i="14"/>
  <c r="AK91" i="14"/>
  <c r="AK92" i="14"/>
  <c r="AK93" i="14"/>
  <c r="AK94" i="14"/>
  <c r="AK95" i="14"/>
  <c r="AK96" i="14"/>
  <c r="AK97" i="14"/>
  <c r="AK98" i="14"/>
  <c r="AK99" i="14"/>
  <c r="AK100" i="14"/>
  <c r="AK101" i="14"/>
  <c r="AK102" i="14"/>
  <c r="AK103" i="14"/>
  <c r="AK104" i="14"/>
  <c r="AK105" i="14"/>
  <c r="AK106" i="14"/>
  <c r="AK107" i="14"/>
  <c r="AK108" i="14"/>
  <c r="AK109" i="14"/>
  <c r="AK110" i="14"/>
  <c r="AK111" i="14"/>
  <c r="AK112" i="14"/>
  <c r="AK113" i="14"/>
  <c r="AK114" i="14"/>
  <c r="AK115" i="14"/>
  <c r="AK116" i="14"/>
  <c r="AK117" i="14"/>
  <c r="AK118" i="14"/>
  <c r="AK119" i="14"/>
  <c r="AK120" i="14"/>
  <c r="AK121" i="14"/>
  <c r="AK122" i="14"/>
  <c r="AK123" i="14"/>
  <c r="AK124" i="14"/>
  <c r="AK125" i="14"/>
  <c r="AK126" i="14"/>
  <c r="AK127" i="14"/>
  <c r="AK128" i="14"/>
  <c r="AK129" i="14"/>
  <c r="AK130" i="14"/>
  <c r="AK131" i="14"/>
  <c r="AK132" i="14"/>
  <c r="AK133" i="14"/>
  <c r="AK134" i="14"/>
  <c r="AK135" i="14"/>
  <c r="AK136" i="14"/>
  <c r="AK137" i="14"/>
  <c r="AK138" i="14"/>
  <c r="AK139" i="14"/>
  <c r="AK140" i="14"/>
  <c r="AK141" i="14"/>
  <c r="AK142" i="14"/>
  <c r="AK6" i="14"/>
  <c r="AL6" i="14"/>
  <c r="AL6" i="13"/>
  <c r="AK7" i="13"/>
  <c r="AK8" i="13"/>
  <c r="AK9" i="13"/>
  <c r="AK10" i="13"/>
  <c r="AK11" i="13"/>
  <c r="AK12" i="13"/>
  <c r="AK13" i="13"/>
  <c r="AK14" i="13"/>
  <c r="AK15" i="13"/>
  <c r="AK16" i="13"/>
  <c r="AK17" i="13"/>
  <c r="AK18" i="13"/>
  <c r="AK19" i="13"/>
  <c r="AK20" i="13"/>
  <c r="AK21" i="13"/>
  <c r="AK22" i="13"/>
  <c r="AK23" i="13"/>
  <c r="AK24" i="13"/>
  <c r="AK25" i="13"/>
  <c r="AK26" i="13"/>
  <c r="AK27" i="13"/>
  <c r="AK28" i="13"/>
  <c r="AK29" i="13"/>
  <c r="AK30" i="13"/>
  <c r="AK31" i="13"/>
  <c r="AK32" i="13"/>
  <c r="AK33" i="13"/>
  <c r="AK34" i="13"/>
  <c r="AK35" i="13"/>
  <c r="AK36" i="13"/>
  <c r="AK37" i="13"/>
  <c r="AK38" i="13"/>
  <c r="AK39" i="13"/>
  <c r="AK40" i="13"/>
  <c r="AK41" i="13"/>
  <c r="AK42" i="13"/>
  <c r="AK43" i="13"/>
  <c r="AK44" i="13"/>
  <c r="AK45" i="13"/>
  <c r="AK46" i="13"/>
  <c r="AK47" i="13"/>
  <c r="AK48" i="13"/>
  <c r="AK49" i="13"/>
  <c r="AK50" i="13"/>
  <c r="AK51" i="13"/>
  <c r="AK52" i="13"/>
  <c r="AK53" i="13"/>
  <c r="AK54" i="13"/>
  <c r="AK55" i="13"/>
  <c r="AK56" i="13"/>
  <c r="AK57" i="13"/>
  <c r="AK58" i="13"/>
  <c r="AK59" i="13"/>
  <c r="AK60" i="13"/>
  <c r="AK61" i="13"/>
  <c r="AK62" i="13"/>
  <c r="AK63" i="13"/>
  <c r="AK64" i="13"/>
  <c r="AK65" i="13"/>
  <c r="AK66" i="13"/>
  <c r="AK67" i="13"/>
  <c r="AK68" i="13"/>
  <c r="AK69" i="13"/>
  <c r="AK70" i="13"/>
  <c r="AK71" i="13"/>
  <c r="AK72" i="13"/>
  <c r="AK73" i="13"/>
  <c r="AK74" i="13"/>
  <c r="AK75" i="13"/>
  <c r="AK76" i="13"/>
  <c r="AK77" i="13"/>
  <c r="AK78" i="13"/>
  <c r="AK79" i="13"/>
  <c r="AK81" i="13"/>
  <c r="AK83" i="13"/>
  <c r="AK84" i="13"/>
  <c r="AK85" i="13"/>
  <c r="AK86" i="13"/>
  <c r="AK87" i="13"/>
  <c r="AK88" i="13"/>
  <c r="AK89" i="13"/>
  <c r="AK90" i="13"/>
  <c r="AK91" i="13"/>
  <c r="AK92" i="13"/>
  <c r="AK93" i="13"/>
  <c r="AK94" i="13"/>
  <c r="AK95" i="13"/>
  <c r="AK96" i="13"/>
  <c r="AK97" i="13"/>
  <c r="AK98" i="13"/>
  <c r="AK99" i="13"/>
  <c r="AK100" i="13"/>
  <c r="AK101" i="13"/>
  <c r="AK102" i="13"/>
  <c r="AK103" i="13"/>
  <c r="AK104" i="13"/>
  <c r="AK105" i="13"/>
  <c r="AK106" i="13"/>
  <c r="AK107" i="13"/>
  <c r="AK108" i="13"/>
  <c r="AK109" i="13"/>
  <c r="AK110" i="13"/>
  <c r="AK111" i="13"/>
  <c r="AK112" i="13"/>
  <c r="AK6" i="13"/>
  <c r="AI7" i="13"/>
  <c r="AI8" i="13"/>
  <c r="AI9" i="13"/>
  <c r="AI10" i="13"/>
  <c r="AI11" i="13"/>
  <c r="AI12" i="13"/>
  <c r="AI13" i="13"/>
  <c r="AI14" i="13"/>
  <c r="AI15" i="13"/>
  <c r="AI16" i="13"/>
  <c r="AI17" i="13"/>
  <c r="AI18" i="13"/>
  <c r="AI19" i="13"/>
  <c r="AI20" i="13"/>
  <c r="AI21" i="13"/>
  <c r="AI22" i="13"/>
  <c r="AI23" i="13"/>
  <c r="AI24" i="13"/>
  <c r="AI25" i="13"/>
  <c r="AI26" i="13"/>
  <c r="AI27" i="13"/>
  <c r="AI28" i="13"/>
  <c r="AI29" i="13"/>
  <c r="AI30" i="13"/>
  <c r="AI31" i="13"/>
  <c r="AI32" i="13"/>
  <c r="AI33" i="13"/>
  <c r="AI34" i="13"/>
  <c r="AI35" i="13"/>
  <c r="AI36" i="13"/>
  <c r="AI37" i="13"/>
  <c r="AI38" i="13"/>
  <c r="AI40" i="13"/>
  <c r="AI41" i="13"/>
  <c r="AI42" i="13"/>
  <c r="AI43" i="13"/>
  <c r="AI44" i="13"/>
  <c r="AI45" i="13"/>
  <c r="AI46" i="13"/>
  <c r="AI47" i="13"/>
  <c r="AI48" i="13"/>
  <c r="AI49" i="13"/>
  <c r="AI50" i="13"/>
  <c r="AI51" i="13"/>
  <c r="AI52" i="13"/>
  <c r="AI53" i="13"/>
  <c r="AI54" i="13"/>
  <c r="AI55" i="13"/>
  <c r="AI56" i="13"/>
  <c r="AI57" i="13"/>
  <c r="AI58" i="13"/>
  <c r="AI59" i="13"/>
  <c r="AI60" i="13"/>
  <c r="AI61" i="13"/>
  <c r="AI62" i="13"/>
  <c r="AI63" i="13"/>
  <c r="AI64" i="13"/>
  <c r="AI65" i="13"/>
  <c r="AI66" i="13"/>
  <c r="AI67" i="13"/>
  <c r="AI68" i="13"/>
  <c r="AI69" i="13"/>
  <c r="AI70" i="13"/>
  <c r="AI71" i="13"/>
  <c r="AI72" i="13"/>
  <c r="AI73" i="13"/>
  <c r="AI74" i="13"/>
  <c r="AI75" i="13"/>
  <c r="AI76" i="13"/>
  <c r="AI77" i="13"/>
  <c r="AI78" i="13"/>
  <c r="AI79" i="13"/>
  <c r="AI81" i="13"/>
  <c r="AI83" i="13"/>
  <c r="AI84" i="13"/>
  <c r="AI85" i="13"/>
  <c r="AI86" i="13"/>
  <c r="AI87" i="13"/>
  <c r="AI88" i="13"/>
  <c r="AI89" i="13"/>
  <c r="AI90" i="13"/>
  <c r="AI91" i="13"/>
  <c r="AI92" i="13"/>
  <c r="AI93" i="13"/>
  <c r="AI94" i="13"/>
  <c r="AI95" i="13"/>
  <c r="AI96" i="13"/>
  <c r="AI97" i="13"/>
  <c r="AI98" i="13"/>
  <c r="AI99" i="13"/>
  <c r="AI100" i="13"/>
  <c r="AI101" i="13"/>
  <c r="AI102" i="13"/>
  <c r="AI103" i="13"/>
  <c r="AI104" i="13"/>
  <c r="AI105" i="13"/>
  <c r="AI106" i="13"/>
  <c r="AI107" i="13"/>
  <c r="AI108" i="13"/>
  <c r="AI109" i="13"/>
  <c r="AI110" i="13"/>
  <c r="AI111" i="13"/>
  <c r="AI112" i="13"/>
  <c r="AI6" i="13"/>
  <c r="AI7" i="14"/>
  <c r="AI8" i="14"/>
  <c r="AI9" i="14"/>
  <c r="AI10" i="14"/>
  <c r="AI11" i="14"/>
  <c r="AI12" i="14"/>
  <c r="AI13" i="14"/>
  <c r="AI14" i="14"/>
  <c r="AI15" i="14"/>
  <c r="AI16" i="14"/>
  <c r="AI17" i="14"/>
  <c r="AI18" i="14"/>
  <c r="AI19" i="14"/>
  <c r="AI20" i="14"/>
  <c r="AI21" i="14"/>
  <c r="AI22" i="14"/>
  <c r="AI23" i="14"/>
  <c r="AI24" i="14"/>
  <c r="AI25" i="14"/>
  <c r="AI26" i="14"/>
  <c r="AI27" i="14"/>
  <c r="AI28" i="14"/>
  <c r="AI29" i="14"/>
  <c r="AI30" i="14"/>
  <c r="AI31" i="14"/>
  <c r="AI32" i="14"/>
  <c r="AI33" i="14"/>
  <c r="AI34" i="14"/>
  <c r="AI35" i="14"/>
  <c r="AI36" i="14"/>
  <c r="AI37" i="14"/>
  <c r="AI38" i="14"/>
  <c r="AI39" i="14"/>
  <c r="AI40" i="14"/>
  <c r="AI41" i="14"/>
  <c r="AI42" i="14"/>
  <c r="AI43" i="14"/>
  <c r="AI44" i="14"/>
  <c r="AI45" i="14"/>
  <c r="AI46" i="14"/>
  <c r="AI47" i="14"/>
  <c r="AI48" i="14"/>
  <c r="AI49" i="14"/>
  <c r="AI50" i="14"/>
  <c r="AI51" i="14"/>
  <c r="AI52" i="14"/>
  <c r="AI53" i="14"/>
  <c r="AI54" i="14"/>
  <c r="AI55" i="14"/>
  <c r="AI56" i="14"/>
  <c r="AI57" i="14"/>
  <c r="AI58" i="14"/>
  <c r="AI59" i="14"/>
  <c r="AI60" i="14"/>
  <c r="AI61" i="14"/>
  <c r="AI62" i="14"/>
  <c r="AI63" i="14"/>
  <c r="AI64" i="14"/>
  <c r="AI65" i="14"/>
  <c r="AI66" i="14"/>
  <c r="AI67" i="14"/>
  <c r="AI68" i="14"/>
  <c r="AI69" i="14"/>
  <c r="AI70" i="14"/>
  <c r="AI71" i="14"/>
  <c r="AI72" i="14"/>
  <c r="AI73" i="14"/>
  <c r="AI74" i="14"/>
  <c r="AI75" i="14"/>
  <c r="AI76" i="14"/>
  <c r="AI77" i="14"/>
  <c r="AI78" i="14"/>
  <c r="AI79" i="14"/>
  <c r="AI80" i="14"/>
  <c r="AI81" i="14"/>
  <c r="AI82" i="14"/>
  <c r="AI83" i="14"/>
  <c r="AI84" i="14"/>
  <c r="AI85" i="14"/>
  <c r="AI86" i="14"/>
  <c r="AI87" i="14"/>
  <c r="AI88" i="14"/>
  <c r="AI89" i="14"/>
  <c r="AI90" i="14"/>
  <c r="AI91" i="14"/>
  <c r="AI92" i="14"/>
  <c r="AI93" i="14"/>
  <c r="AI94" i="14"/>
  <c r="AI95" i="14"/>
  <c r="AI96" i="14"/>
  <c r="AI97" i="14"/>
  <c r="AI98" i="14"/>
  <c r="AI99" i="14"/>
  <c r="AI100" i="14"/>
  <c r="AI101" i="14"/>
  <c r="AI102" i="14"/>
  <c r="AI103" i="14"/>
  <c r="AI104" i="14"/>
  <c r="AI105" i="14"/>
  <c r="AI106" i="14"/>
  <c r="AI107" i="14"/>
  <c r="AI108" i="14"/>
  <c r="AI109" i="14"/>
  <c r="AI110" i="14"/>
  <c r="AI111" i="14"/>
  <c r="AI112" i="14"/>
  <c r="AI113" i="14"/>
  <c r="AI114" i="14"/>
  <c r="AI115" i="14"/>
  <c r="AI116" i="14"/>
  <c r="AI117" i="14"/>
  <c r="AI118" i="14"/>
  <c r="AI119" i="14"/>
  <c r="AI120" i="14"/>
  <c r="AI121" i="14"/>
  <c r="AI122" i="14"/>
  <c r="AI123" i="14"/>
  <c r="AI124" i="14"/>
  <c r="AI125" i="14"/>
  <c r="AI126" i="14"/>
  <c r="AI127" i="14"/>
  <c r="AI128" i="14"/>
  <c r="AI129" i="14"/>
  <c r="AI130" i="14"/>
  <c r="AI131" i="14"/>
  <c r="AI132" i="14"/>
  <c r="AI133" i="14"/>
  <c r="AI134" i="14"/>
  <c r="AI135" i="14"/>
  <c r="AI136" i="14"/>
  <c r="AI137" i="14"/>
  <c r="AI138" i="14"/>
  <c r="AI139" i="14"/>
  <c r="AI140" i="14"/>
  <c r="AI141" i="14"/>
  <c r="AI142" i="14"/>
  <c r="AI6" i="14"/>
  <c r="AF142" i="14" l="1"/>
  <c r="AF112" i="13"/>
  <c r="AF111" i="13"/>
  <c r="AF141" i="14"/>
  <c r="AF107" i="13"/>
  <c r="AF132" i="14"/>
  <c r="AF27" i="13"/>
  <c r="AF22" i="13"/>
  <c r="AF21" i="13"/>
  <c r="AF21" i="14"/>
  <c r="AF22" i="14"/>
  <c r="AF133" i="14"/>
  <c r="AF131" i="14"/>
  <c r="AF108" i="13"/>
  <c r="AF106" i="13"/>
  <c r="AF110" i="13"/>
  <c r="AF140" i="14"/>
  <c r="AF137" i="14"/>
  <c r="AF105" i="13"/>
  <c r="AF104" i="13"/>
  <c r="AF136" i="14"/>
  <c r="AF103" i="13"/>
  <c r="AF135" i="14"/>
  <c r="AF70" i="13"/>
  <c r="AB70" i="13"/>
  <c r="X70" i="13"/>
  <c r="AF43" i="14"/>
  <c r="AF37" i="13"/>
  <c r="AF102" i="13"/>
  <c r="AF101" i="13"/>
  <c r="AF112" i="14"/>
  <c r="AF31" i="13"/>
  <c r="AF29" i="14"/>
  <c r="AF19" i="14" l="1"/>
  <c r="AF19" i="13"/>
  <c r="AF99" i="13"/>
  <c r="AF129" i="14"/>
  <c r="AF130" i="14"/>
  <c r="AF100" i="13"/>
  <c r="AF20" i="13"/>
  <c r="AF20" i="14"/>
  <c r="AF24" i="14"/>
  <c r="AF23" i="14"/>
  <c r="AF24" i="13"/>
  <c r="AF23" i="13"/>
  <c r="AF98" i="13"/>
  <c r="AF97" i="13"/>
  <c r="AF96" i="13"/>
  <c r="AF95" i="13"/>
  <c r="AF94" i="13"/>
  <c r="AF93" i="13"/>
  <c r="AF92" i="13"/>
  <c r="AF91" i="13"/>
  <c r="AF90" i="13"/>
  <c r="AF89" i="13"/>
  <c r="AF88" i="13"/>
  <c r="AF87" i="13"/>
  <c r="AF86" i="13"/>
  <c r="AF85" i="13"/>
  <c r="AF84" i="13"/>
  <c r="AF27" i="14"/>
  <c r="AF26" i="14"/>
  <c r="AF25" i="14"/>
  <c r="AF26" i="13"/>
  <c r="AF25" i="13"/>
  <c r="AF34" i="13"/>
  <c r="AF42" i="14"/>
  <c r="AF28" i="14"/>
  <c r="AF32" i="13"/>
  <c r="AC74" i="13"/>
  <c r="AF83" i="13"/>
  <c r="AF134" i="14"/>
  <c r="AF73" i="14"/>
  <c r="AF72" i="14"/>
  <c r="AF71" i="14"/>
  <c r="AF70" i="14"/>
  <c r="AF69" i="14"/>
  <c r="AF68" i="14"/>
  <c r="AF59" i="14"/>
  <c r="AF60" i="14"/>
  <c r="AF61" i="14"/>
  <c r="AF62" i="14"/>
  <c r="AF63" i="14"/>
  <c r="AF64" i="14"/>
  <c r="AF65" i="14"/>
  <c r="AF66" i="14"/>
  <c r="AF67" i="14"/>
  <c r="AF139" i="14"/>
  <c r="AF138" i="14"/>
  <c r="AF109" i="13"/>
  <c r="AB7" i="13"/>
  <c r="AB8" i="13"/>
  <c r="AB9" i="13"/>
  <c r="AB10" i="13"/>
  <c r="AB11" i="13"/>
  <c r="AB12" i="13"/>
  <c r="AB13" i="13"/>
  <c r="AB14" i="13"/>
  <c r="AB15" i="13"/>
  <c r="AB16" i="13"/>
  <c r="AB17" i="13"/>
  <c r="AB18" i="13"/>
  <c r="AB28" i="13"/>
  <c r="AB29" i="13"/>
  <c r="AB30" i="13"/>
  <c r="AB33" i="13"/>
  <c r="AB35" i="13"/>
  <c r="AB36" i="13"/>
  <c r="AB38" i="13"/>
  <c r="AB39" i="13"/>
  <c r="AB40" i="13"/>
  <c r="AB41" i="13"/>
  <c r="AB42" i="13"/>
  <c r="AB43" i="13"/>
  <c r="AB44" i="13"/>
  <c r="AB45" i="13"/>
  <c r="AB46" i="13"/>
  <c r="AB47" i="13"/>
  <c r="AB48" i="13"/>
  <c r="AB49" i="13"/>
  <c r="AB50" i="13"/>
  <c r="AB51" i="13"/>
  <c r="AB52" i="13"/>
  <c r="AB53" i="13"/>
  <c r="AB54" i="13"/>
  <c r="AB55" i="13"/>
  <c r="AB56" i="13"/>
  <c r="AB57" i="13"/>
  <c r="AB58" i="13"/>
  <c r="AB59" i="13"/>
  <c r="AB60" i="13"/>
  <c r="AB61" i="13"/>
  <c r="AB62" i="13"/>
  <c r="AB63" i="13"/>
  <c r="AB64" i="13"/>
  <c r="AB65" i="13"/>
  <c r="AB66" i="13"/>
  <c r="AB67" i="13"/>
  <c r="AB68" i="13"/>
  <c r="AB69" i="13"/>
  <c r="AB71" i="13"/>
  <c r="AB72" i="13"/>
  <c r="AB73" i="13"/>
  <c r="AB74" i="13"/>
  <c r="AB75" i="13"/>
  <c r="AB76" i="13"/>
  <c r="AB77" i="13"/>
  <c r="AB78" i="13"/>
  <c r="AB79" i="13"/>
  <c r="AB80" i="13"/>
  <c r="AB81" i="13"/>
  <c r="AB82" i="13"/>
  <c r="AB6" i="13"/>
  <c r="AF59" i="13"/>
  <c r="AF92" i="14"/>
  <c r="AF65" i="13"/>
  <c r="AF66" i="13"/>
  <c r="AG7" i="13" l="1"/>
  <c r="AG8" i="13"/>
  <c r="AG9" i="13"/>
  <c r="AG10" i="13"/>
  <c r="AG11" i="13"/>
  <c r="AG12" i="13"/>
  <c r="AG13" i="13"/>
  <c r="AG14" i="13"/>
  <c r="AG15" i="13"/>
  <c r="AG16" i="13"/>
  <c r="AG17" i="13"/>
  <c r="AG18" i="13"/>
  <c r="AG28" i="13"/>
  <c r="AG29" i="13"/>
  <c r="AG30" i="13"/>
  <c r="AG33" i="13"/>
  <c r="AG35" i="13"/>
  <c r="AG36" i="13"/>
  <c r="AG38" i="13"/>
  <c r="AG40" i="13"/>
  <c r="AG41" i="13"/>
  <c r="AG42" i="13"/>
  <c r="AG43" i="13"/>
  <c r="AG44" i="13"/>
  <c r="AG45" i="13"/>
  <c r="AG46" i="13"/>
  <c r="AG47" i="13"/>
  <c r="AG48" i="13"/>
  <c r="AG49" i="13"/>
  <c r="AG50" i="13"/>
  <c r="AG51" i="13"/>
  <c r="AG52" i="13"/>
  <c r="AG53" i="13"/>
  <c r="AG54" i="13"/>
  <c r="AG55" i="13"/>
  <c r="AG56" i="13"/>
  <c r="AG57" i="13"/>
  <c r="AG58" i="13"/>
  <c r="AG59" i="13"/>
  <c r="AG60" i="13"/>
  <c r="AG61" i="13"/>
  <c r="AG62" i="13"/>
  <c r="AG63" i="13"/>
  <c r="AG64" i="13"/>
  <c r="AG65" i="13"/>
  <c r="AG67" i="13"/>
  <c r="AG68" i="13"/>
  <c r="AG69" i="13"/>
  <c r="AG71" i="13"/>
  <c r="AG72" i="13"/>
  <c r="AG73" i="13"/>
  <c r="AG74" i="13"/>
  <c r="AG75" i="13"/>
  <c r="AG76" i="13"/>
  <c r="AG78" i="13"/>
  <c r="AG79" i="13"/>
  <c r="AG81" i="13"/>
  <c r="AG6" i="13"/>
  <c r="AF7" i="13"/>
  <c r="AF8" i="13"/>
  <c r="AF9" i="13"/>
  <c r="AF10" i="13"/>
  <c r="AF11" i="13"/>
  <c r="AF12" i="13"/>
  <c r="AF13" i="13"/>
  <c r="AF14" i="13"/>
  <c r="AF15" i="13"/>
  <c r="AF16" i="13"/>
  <c r="AF17" i="13"/>
  <c r="AF18" i="13"/>
  <c r="AF28" i="13"/>
  <c r="AF29" i="13"/>
  <c r="AF30" i="13"/>
  <c r="AF33" i="13"/>
  <c r="AF35" i="13"/>
  <c r="AF36" i="13"/>
  <c r="AF38" i="13"/>
  <c r="AF40" i="13"/>
  <c r="AF41" i="13"/>
  <c r="AF42" i="13"/>
  <c r="AF43" i="13"/>
  <c r="AF44" i="13"/>
  <c r="AF45" i="13"/>
  <c r="AF46" i="13"/>
  <c r="AF47" i="13"/>
  <c r="AF48" i="13"/>
  <c r="AF49" i="13"/>
  <c r="AF50" i="13"/>
  <c r="AF51" i="13"/>
  <c r="AF52" i="13"/>
  <c r="AF53" i="13"/>
  <c r="AF54" i="13"/>
  <c r="AF55" i="13"/>
  <c r="AF56" i="13"/>
  <c r="AF57" i="13"/>
  <c r="AF58" i="13"/>
  <c r="AF60" i="13"/>
  <c r="AF61" i="13"/>
  <c r="AF62" i="13"/>
  <c r="AF63" i="13"/>
  <c r="AF64" i="13"/>
  <c r="AF67" i="13"/>
  <c r="AF68" i="13"/>
  <c r="AF69" i="13"/>
  <c r="AF71" i="13"/>
  <c r="AF72" i="13"/>
  <c r="AF73" i="13"/>
  <c r="AF74" i="13"/>
  <c r="AF75" i="13"/>
  <c r="AF76" i="13"/>
  <c r="AF78" i="13"/>
  <c r="AF79" i="13"/>
  <c r="AF81" i="13"/>
  <c r="AF6" i="13"/>
  <c r="AF7" i="14"/>
  <c r="AF8" i="14"/>
  <c r="AF9" i="14"/>
  <c r="AF10" i="14"/>
  <c r="AF11" i="14"/>
  <c r="AF12" i="14"/>
  <c r="AF13" i="14"/>
  <c r="AF14" i="14"/>
  <c r="AF15" i="14"/>
  <c r="AF16" i="14"/>
  <c r="AF17" i="14"/>
  <c r="AF18" i="14"/>
  <c r="AF30" i="14"/>
  <c r="AF31" i="14"/>
  <c r="AF32" i="14"/>
  <c r="AF33" i="14"/>
  <c r="AF34" i="14"/>
  <c r="AF35" i="14"/>
  <c r="AF36" i="14"/>
  <c r="AF37" i="14"/>
  <c r="AF38" i="14"/>
  <c r="AF39" i="14"/>
  <c r="AF40" i="14"/>
  <c r="AF41" i="14"/>
  <c r="AF44" i="14"/>
  <c r="AF45" i="14"/>
  <c r="AF46" i="14"/>
  <c r="AF47" i="14"/>
  <c r="AF48" i="14"/>
  <c r="AF49" i="14"/>
  <c r="AF50" i="14"/>
  <c r="AF51" i="14"/>
  <c r="AF52" i="14"/>
  <c r="AF53" i="14"/>
  <c r="AF54" i="14"/>
  <c r="AF55" i="14"/>
  <c r="AF56" i="14"/>
  <c r="AF57" i="14"/>
  <c r="AF58" i="14"/>
  <c r="AF74" i="14"/>
  <c r="AF75" i="14"/>
  <c r="AF76" i="14"/>
  <c r="AF77" i="14"/>
  <c r="AF78" i="14"/>
  <c r="AF79" i="14"/>
  <c r="AF80" i="14"/>
  <c r="AF81" i="14"/>
  <c r="AF82" i="14"/>
  <c r="AF83" i="14"/>
  <c r="AF84" i="14"/>
  <c r="AF85" i="14"/>
  <c r="AF86" i="14"/>
  <c r="AF87" i="14"/>
  <c r="AF88" i="14"/>
  <c r="AF89" i="14"/>
  <c r="AF90" i="14"/>
  <c r="AF91" i="14"/>
  <c r="AF93" i="14"/>
  <c r="AF94" i="14"/>
  <c r="AF95" i="14"/>
  <c r="AF96" i="14"/>
  <c r="AF97" i="14"/>
  <c r="AF98" i="14"/>
  <c r="AF99" i="14"/>
  <c r="AF100" i="14"/>
  <c r="AF101" i="14"/>
  <c r="AF102" i="14"/>
  <c r="AF103" i="14"/>
  <c r="AF104" i="14"/>
  <c r="AF107" i="14"/>
  <c r="AF108" i="14"/>
  <c r="AF109" i="14"/>
  <c r="AF110" i="14"/>
  <c r="AF111" i="14"/>
  <c r="AF113" i="14"/>
  <c r="AF114" i="14"/>
  <c r="AF115" i="14"/>
  <c r="AF116" i="14"/>
  <c r="AF117" i="14"/>
  <c r="AF118" i="14"/>
  <c r="AF119" i="14"/>
  <c r="AF120" i="14"/>
  <c r="AF121" i="14"/>
  <c r="AF122" i="14"/>
  <c r="AF123" i="14"/>
  <c r="AF125" i="14"/>
  <c r="AF126" i="14"/>
  <c r="AF127" i="14"/>
  <c r="AF128" i="14"/>
  <c r="AF6" i="14"/>
  <c r="AB7" i="14"/>
  <c r="AB8" i="14"/>
  <c r="AB9" i="14"/>
  <c r="AB10" i="14"/>
  <c r="AB11" i="14"/>
  <c r="AB12" i="14"/>
  <c r="AB13" i="14"/>
  <c r="AB14" i="14"/>
  <c r="AB15" i="14"/>
  <c r="AB16" i="14"/>
  <c r="AB17" i="14"/>
  <c r="AB18" i="14"/>
  <c r="AB30" i="14"/>
  <c r="AB31" i="14"/>
  <c r="AB32" i="14"/>
  <c r="AB33" i="14"/>
  <c r="AB34" i="14"/>
  <c r="AB35" i="14"/>
  <c r="AB36" i="14"/>
  <c r="AB37" i="14"/>
  <c r="AB38" i="14"/>
  <c r="AB39" i="14"/>
  <c r="AB40" i="14"/>
  <c r="AB41" i="14"/>
  <c r="AB44" i="14"/>
  <c r="AB45" i="14"/>
  <c r="AB46" i="14"/>
  <c r="AB47" i="14"/>
  <c r="AB48" i="14"/>
  <c r="AB49" i="14"/>
  <c r="AB50" i="14"/>
  <c r="AB51" i="14"/>
  <c r="AB52" i="14"/>
  <c r="AB53" i="14"/>
  <c r="AB54" i="14"/>
  <c r="AB55" i="14"/>
  <c r="AB56" i="14"/>
  <c r="AB57" i="14"/>
  <c r="AB58" i="14"/>
  <c r="AB74" i="14"/>
  <c r="AB75" i="14"/>
  <c r="AB76" i="14"/>
  <c r="AB77" i="14"/>
  <c r="AB78" i="14"/>
  <c r="AB79" i="14"/>
  <c r="AB80" i="14"/>
  <c r="AB81" i="14"/>
  <c r="AB82" i="14"/>
  <c r="AB83" i="14"/>
  <c r="AB84" i="14"/>
  <c r="AB85" i="14"/>
  <c r="AB86" i="14"/>
  <c r="AB87" i="14"/>
  <c r="AB88" i="14"/>
  <c r="AB89" i="14"/>
  <c r="AB90" i="14"/>
  <c r="AB91" i="14"/>
  <c r="AB93" i="14"/>
  <c r="AB94" i="14"/>
  <c r="AB95" i="14"/>
  <c r="AB96" i="14"/>
  <c r="AB97" i="14"/>
  <c r="AB98" i="14"/>
  <c r="AB99" i="14"/>
  <c r="AB100" i="14"/>
  <c r="AB101" i="14"/>
  <c r="AB102" i="14"/>
  <c r="AB103" i="14"/>
  <c r="AB104" i="14"/>
  <c r="AB105" i="14"/>
  <c r="AB106" i="14"/>
  <c r="AB107" i="14"/>
  <c r="AB108" i="14"/>
  <c r="AB109" i="14"/>
  <c r="AB110" i="14"/>
  <c r="AB111" i="14"/>
  <c r="AB113" i="14"/>
  <c r="AB114" i="14"/>
  <c r="AB115" i="14"/>
  <c r="AB116" i="14"/>
  <c r="AB117" i="14"/>
  <c r="AB118" i="14"/>
  <c r="AB119" i="14"/>
  <c r="AB120" i="14"/>
  <c r="AB121" i="14"/>
  <c r="AB122" i="14"/>
  <c r="AB123" i="14"/>
  <c r="AB125" i="14"/>
  <c r="AB126" i="14"/>
  <c r="AB127" i="14"/>
  <c r="AB128" i="14"/>
  <c r="AB6" i="14"/>
  <c r="AG7" i="14" l="1"/>
  <c r="AG8" i="14"/>
  <c r="AG9" i="14"/>
  <c r="AG10" i="14"/>
  <c r="AG11" i="14"/>
  <c r="AG12" i="14"/>
  <c r="AG13" i="14"/>
  <c r="AG14" i="14"/>
  <c r="AG15" i="14"/>
  <c r="AG16" i="14"/>
  <c r="AG17" i="14"/>
  <c r="AG18" i="14"/>
  <c r="AG30" i="14"/>
  <c r="AG31" i="14"/>
  <c r="AG32" i="14"/>
  <c r="AG33" i="14"/>
  <c r="AG34" i="14"/>
  <c r="AG35" i="14"/>
  <c r="AG36" i="14"/>
  <c r="AG37" i="14"/>
  <c r="AG38" i="14"/>
  <c r="AG39" i="14"/>
  <c r="AG40" i="14"/>
  <c r="AG41" i="14"/>
  <c r="AG44" i="14"/>
  <c r="AG45" i="14"/>
  <c r="AG46" i="14"/>
  <c r="AG47" i="14"/>
  <c r="AG48" i="14"/>
  <c r="AG49" i="14"/>
  <c r="AG50" i="14"/>
  <c r="AG51" i="14"/>
  <c r="AG52" i="14"/>
  <c r="AG53" i="14"/>
  <c r="AG54" i="14"/>
  <c r="AG55" i="14"/>
  <c r="AG56" i="14"/>
  <c r="AG57" i="14"/>
  <c r="AG58" i="14"/>
  <c r="AG74" i="14"/>
  <c r="AG75" i="14"/>
  <c r="AG76" i="14"/>
  <c r="AG77" i="14"/>
  <c r="AG78" i="14"/>
  <c r="AG79" i="14"/>
  <c r="AG80" i="14"/>
  <c r="AG81" i="14"/>
  <c r="AG82" i="14"/>
  <c r="AG83" i="14"/>
  <c r="AG84" i="14"/>
  <c r="AG85" i="14"/>
  <c r="AG86" i="14"/>
  <c r="AG87" i="14"/>
  <c r="AG88" i="14"/>
  <c r="AG89" i="14"/>
  <c r="AG90" i="14"/>
  <c r="AG91" i="14"/>
  <c r="AG93" i="14"/>
  <c r="AG94" i="14"/>
  <c r="AG95" i="14"/>
  <c r="AG96" i="14"/>
  <c r="AG97" i="14"/>
  <c r="AG98" i="14"/>
  <c r="AG99" i="14"/>
  <c r="AG100" i="14"/>
  <c r="AG102" i="14"/>
  <c r="AG103" i="14"/>
  <c r="AG104" i="14"/>
  <c r="AG107" i="14"/>
  <c r="AG108" i="14"/>
  <c r="AG109" i="14"/>
  <c r="AG110" i="14"/>
  <c r="AG111" i="14"/>
  <c r="AG113" i="14"/>
  <c r="AG114" i="14"/>
  <c r="AG115" i="14"/>
  <c r="AG116" i="14"/>
  <c r="AG117" i="14"/>
  <c r="AG118" i="14"/>
  <c r="AG119" i="14"/>
  <c r="AG120" i="14"/>
  <c r="AG121" i="14"/>
  <c r="AG122" i="14"/>
  <c r="AG123" i="14"/>
  <c r="AG125" i="14"/>
  <c r="AG126" i="14"/>
  <c r="AG127" i="14"/>
  <c r="AG6" i="14"/>
  <c r="X33" i="14"/>
  <c r="AC81" i="13" l="1"/>
  <c r="AC79" i="13"/>
  <c r="AC78" i="13"/>
  <c r="AC76" i="13"/>
  <c r="AC75" i="13"/>
  <c r="AC73" i="13"/>
  <c r="AC72" i="13"/>
  <c r="AC71" i="13"/>
  <c r="AC69" i="13"/>
  <c r="AC68" i="13"/>
  <c r="AC67" i="13"/>
  <c r="AC65" i="13"/>
  <c r="AC64" i="13"/>
  <c r="AC63" i="13"/>
  <c r="AC62" i="13"/>
  <c r="AC61" i="13"/>
  <c r="AC60" i="13"/>
  <c r="AC59" i="13"/>
  <c r="AC58" i="13"/>
  <c r="AC57" i="13"/>
  <c r="AC56" i="13"/>
  <c r="AC55" i="13"/>
  <c r="AC54" i="13"/>
  <c r="AC53" i="13"/>
  <c r="AC52" i="13"/>
  <c r="AC51" i="13"/>
  <c r="AC50" i="13"/>
  <c r="AC49" i="13"/>
  <c r="AC47" i="13"/>
  <c r="AC45" i="13"/>
  <c r="AC42" i="13"/>
  <c r="AC48" i="13"/>
  <c r="AC46" i="13"/>
  <c r="AC44" i="13"/>
  <c r="AC43" i="13"/>
  <c r="AC41" i="13"/>
  <c r="AC40" i="13"/>
  <c r="AC38" i="13"/>
  <c r="AC36" i="13"/>
  <c r="AC35" i="13"/>
  <c r="AC33" i="13"/>
  <c r="AC30" i="13"/>
  <c r="AC29" i="13"/>
  <c r="AC28" i="13"/>
  <c r="AC18" i="13"/>
  <c r="AC17" i="13"/>
  <c r="AC16" i="13"/>
  <c r="AC15" i="13"/>
  <c r="AC14" i="13"/>
  <c r="AC13" i="13"/>
  <c r="AC12" i="13"/>
  <c r="AC11" i="13"/>
  <c r="AC10" i="13"/>
  <c r="AC9" i="13"/>
  <c r="AC8" i="13"/>
  <c r="AC7" i="13"/>
  <c r="AC6" i="13"/>
  <c r="AC127" i="14"/>
  <c r="AC125" i="14"/>
  <c r="AC123" i="14"/>
  <c r="AC121" i="14"/>
  <c r="AC120" i="14"/>
  <c r="AC119" i="14"/>
  <c r="AC118" i="14"/>
  <c r="AC117" i="14"/>
  <c r="AC116" i="14"/>
  <c r="AC115" i="14"/>
  <c r="AC114" i="14"/>
  <c r="AC113" i="14"/>
  <c r="AC111" i="14"/>
  <c r="AC110" i="14"/>
  <c r="AC109" i="14"/>
  <c r="AC108" i="14"/>
  <c r="AC107" i="14"/>
  <c r="AC104" i="14"/>
  <c r="AC103" i="14"/>
  <c r="AC102" i="14"/>
  <c r="AC100" i="14"/>
  <c r="AC99" i="14"/>
  <c r="AC98" i="14"/>
  <c r="AC97" i="14"/>
  <c r="AC96" i="14"/>
  <c r="AC95" i="14"/>
  <c r="AC94" i="14"/>
  <c r="AC93" i="14"/>
  <c r="AC91" i="14"/>
  <c r="AC90" i="14"/>
  <c r="AC89" i="14"/>
  <c r="AC88" i="14"/>
  <c r="AC87" i="14"/>
  <c r="AC86" i="14"/>
  <c r="AC85" i="14"/>
  <c r="AC84" i="14"/>
  <c r="AC83" i="14"/>
  <c r="AC82" i="14"/>
  <c r="AC81" i="14"/>
  <c r="AC80" i="14"/>
  <c r="AC79" i="14"/>
  <c r="AC78" i="14"/>
  <c r="AC77" i="14"/>
  <c r="AC76" i="14"/>
  <c r="AC75" i="14"/>
  <c r="AC74" i="14"/>
  <c r="AC58" i="14"/>
  <c r="AC57" i="14"/>
  <c r="AC56" i="14"/>
  <c r="AC55" i="14"/>
  <c r="AC54" i="14"/>
  <c r="AC53" i="14"/>
  <c r="AC52" i="14"/>
  <c r="AC51" i="14"/>
  <c r="AC50" i="14"/>
  <c r="AC49" i="14"/>
  <c r="AC48" i="14"/>
  <c r="AC47" i="14"/>
  <c r="AC46" i="14"/>
  <c r="AC45" i="14"/>
  <c r="AC44" i="14"/>
  <c r="AC41" i="14"/>
  <c r="AC40" i="14"/>
  <c r="AC39" i="14"/>
  <c r="AC38" i="14"/>
  <c r="AC37" i="14"/>
  <c r="AC36" i="14"/>
  <c r="AC35" i="14"/>
  <c r="AC34" i="14"/>
  <c r="AC33" i="14"/>
  <c r="AC32" i="14"/>
  <c r="AC31" i="14"/>
  <c r="AC30" i="14"/>
  <c r="AC18" i="14"/>
  <c r="AC17" i="14"/>
  <c r="AC16" i="14"/>
  <c r="AC15" i="14"/>
  <c r="AC14" i="14"/>
  <c r="AC13" i="14"/>
  <c r="AC12" i="14"/>
  <c r="AC11" i="14"/>
  <c r="AC10" i="14"/>
  <c r="AC9" i="14"/>
  <c r="AC8" i="14"/>
  <c r="AC7" i="14"/>
  <c r="AC6" i="14"/>
  <c r="Y6" i="14"/>
  <c r="P6" i="14"/>
  <c r="U6" i="14"/>
  <c r="Y7" i="13"/>
  <c r="Y8" i="13"/>
  <c r="Y9" i="13"/>
  <c r="Y10" i="13"/>
  <c r="Y11" i="13"/>
  <c r="Y12" i="13"/>
  <c r="Y13" i="13"/>
  <c r="Y14" i="13"/>
  <c r="Y15" i="13"/>
  <c r="Y16" i="13"/>
  <c r="Y17" i="13"/>
  <c r="Y18" i="13"/>
  <c r="Y28" i="13"/>
  <c r="Y29" i="13"/>
  <c r="Y30" i="13"/>
  <c r="Y33" i="13"/>
  <c r="Y35" i="13"/>
  <c r="Y36" i="13"/>
  <c r="Y38" i="13"/>
  <c r="Y40" i="13"/>
  <c r="Y41" i="13"/>
  <c r="Y42" i="13"/>
  <c r="Y43" i="13"/>
  <c r="Y44" i="13"/>
  <c r="Y45" i="13"/>
  <c r="Y46" i="13"/>
  <c r="Y47" i="13"/>
  <c r="Y48" i="13"/>
  <c r="Y49" i="13"/>
  <c r="Y50" i="13"/>
  <c r="Y51" i="13"/>
  <c r="Y52" i="13"/>
  <c r="Y53" i="13"/>
  <c r="Y54" i="13"/>
  <c r="Y55" i="13"/>
  <c r="Y56" i="13"/>
  <c r="Y57" i="13"/>
  <c r="Y58" i="13"/>
  <c r="Y59" i="13"/>
  <c r="Y60" i="13"/>
  <c r="Y61" i="13"/>
  <c r="Y62" i="13"/>
  <c r="Y63" i="13"/>
  <c r="Y64" i="13"/>
  <c r="Y65" i="13"/>
  <c r="Y67" i="13"/>
  <c r="Y68" i="13"/>
  <c r="Y69" i="13"/>
  <c r="Y71" i="13"/>
  <c r="Y72" i="13"/>
  <c r="Y73" i="13"/>
  <c r="Y74" i="13"/>
  <c r="Y75" i="13"/>
  <c r="Y76" i="13"/>
  <c r="Y78" i="13"/>
  <c r="Y79" i="13"/>
  <c r="Y81" i="13"/>
  <c r="X7" i="13"/>
  <c r="X8" i="13"/>
  <c r="X9" i="13"/>
  <c r="X10" i="13"/>
  <c r="X11" i="13"/>
  <c r="X12" i="13"/>
  <c r="X13" i="13"/>
  <c r="X14" i="13"/>
  <c r="X15" i="13"/>
  <c r="X16" i="13"/>
  <c r="X17" i="13"/>
  <c r="X18" i="13"/>
  <c r="X28" i="13"/>
  <c r="X29" i="13"/>
  <c r="X30" i="13"/>
  <c r="X33" i="13"/>
  <c r="X35" i="13"/>
  <c r="X36" i="13"/>
  <c r="X38" i="13"/>
  <c r="X40" i="13"/>
  <c r="X41" i="13"/>
  <c r="X42" i="13"/>
  <c r="X43" i="13"/>
  <c r="X44" i="13"/>
  <c r="X45" i="13"/>
  <c r="X46" i="13"/>
  <c r="X47" i="13"/>
  <c r="X48" i="13"/>
  <c r="X49" i="13"/>
  <c r="X50" i="13"/>
  <c r="X51" i="13"/>
  <c r="X52" i="13"/>
  <c r="X53" i="13"/>
  <c r="X54" i="13"/>
  <c r="X55" i="13"/>
  <c r="X56" i="13"/>
  <c r="X57" i="13"/>
  <c r="X58" i="13"/>
  <c r="X59" i="13"/>
  <c r="X60" i="13"/>
  <c r="X61" i="13"/>
  <c r="X62" i="13"/>
  <c r="X63" i="13"/>
  <c r="X64" i="13"/>
  <c r="X65" i="13"/>
  <c r="X67" i="13"/>
  <c r="X68" i="13"/>
  <c r="X69" i="13"/>
  <c r="X71" i="13"/>
  <c r="X72" i="13"/>
  <c r="X73" i="13"/>
  <c r="X74" i="13"/>
  <c r="X75" i="13"/>
  <c r="X76" i="13"/>
  <c r="X78" i="13"/>
  <c r="X79" i="13"/>
  <c r="X81" i="13"/>
  <c r="X6" i="13"/>
  <c r="Y6" i="13"/>
  <c r="U81" i="13"/>
  <c r="U79" i="13"/>
  <c r="U78" i="13"/>
  <c r="U76" i="13"/>
  <c r="U75" i="13"/>
  <c r="U74" i="13"/>
  <c r="U73" i="13"/>
  <c r="U72" i="13"/>
  <c r="U71" i="13"/>
  <c r="U69" i="13"/>
  <c r="U68" i="13"/>
  <c r="U67" i="13"/>
  <c r="U65" i="13"/>
  <c r="U64" i="13"/>
  <c r="U63" i="13"/>
  <c r="U62" i="13"/>
  <c r="U61" i="13"/>
  <c r="U60" i="13"/>
  <c r="U59" i="13"/>
  <c r="U58" i="13"/>
  <c r="U57" i="13"/>
  <c r="U56" i="13"/>
  <c r="U55" i="13"/>
  <c r="U54" i="13"/>
  <c r="U53" i="13"/>
  <c r="U52" i="13"/>
  <c r="U51" i="13"/>
  <c r="U50" i="13"/>
  <c r="U49" i="13"/>
  <c r="U48" i="13"/>
  <c r="U47" i="13"/>
  <c r="U46" i="13"/>
  <c r="U45" i="13"/>
  <c r="U44" i="13"/>
  <c r="U43" i="13"/>
  <c r="U42" i="13"/>
  <c r="U41" i="13"/>
  <c r="U40" i="13"/>
  <c r="U7" i="13"/>
  <c r="U8" i="13"/>
  <c r="U9" i="13"/>
  <c r="U10" i="13"/>
  <c r="U11" i="13"/>
  <c r="U12" i="13"/>
  <c r="U13" i="13"/>
  <c r="U14" i="13"/>
  <c r="U15" i="13"/>
  <c r="U16" i="13"/>
  <c r="U17" i="13"/>
  <c r="U18" i="13"/>
  <c r="U28" i="13"/>
  <c r="U29" i="13"/>
  <c r="U30" i="13"/>
  <c r="U33" i="13"/>
  <c r="U35" i="13"/>
  <c r="U36" i="13"/>
  <c r="U38" i="13"/>
  <c r="U6" i="13"/>
  <c r="T81" i="13"/>
  <c r="T79" i="13"/>
  <c r="T78" i="13"/>
  <c r="T41" i="13"/>
  <c r="T42" i="13"/>
  <c r="T43" i="13"/>
  <c r="T44" i="13"/>
  <c r="T45" i="13"/>
  <c r="T46" i="13"/>
  <c r="T47" i="13"/>
  <c r="T48" i="13"/>
  <c r="T49" i="13"/>
  <c r="T50" i="13"/>
  <c r="T51" i="13"/>
  <c r="T52" i="13"/>
  <c r="T53" i="13"/>
  <c r="T54" i="13"/>
  <c r="T55" i="13"/>
  <c r="T56" i="13"/>
  <c r="T57" i="13"/>
  <c r="T58" i="13"/>
  <c r="T59" i="13"/>
  <c r="T60" i="13"/>
  <c r="T61" i="13"/>
  <c r="T62" i="13"/>
  <c r="T63" i="13"/>
  <c r="T64" i="13"/>
  <c r="T65" i="13"/>
  <c r="T67" i="13"/>
  <c r="T68" i="13"/>
  <c r="T69" i="13"/>
  <c r="T71" i="13"/>
  <c r="T72" i="13"/>
  <c r="T73" i="13"/>
  <c r="T74" i="13"/>
  <c r="T75" i="13"/>
  <c r="T76" i="13"/>
  <c r="T40" i="13"/>
  <c r="T7" i="13"/>
  <c r="T8" i="13"/>
  <c r="T9" i="13"/>
  <c r="T10" i="13"/>
  <c r="T11" i="13"/>
  <c r="T12" i="13"/>
  <c r="T13" i="13"/>
  <c r="T14" i="13"/>
  <c r="T15" i="13"/>
  <c r="T16" i="13"/>
  <c r="T17" i="13"/>
  <c r="T18" i="13"/>
  <c r="T28" i="13"/>
  <c r="T29" i="13"/>
  <c r="T30" i="13"/>
  <c r="T33" i="13"/>
  <c r="T35" i="13"/>
  <c r="T36" i="13"/>
  <c r="T38" i="13"/>
  <c r="T6" i="13"/>
  <c r="Y127" i="14"/>
  <c r="Y125" i="14"/>
  <c r="Y123" i="14"/>
  <c r="Y121" i="14"/>
  <c r="Y120" i="14"/>
  <c r="Y119" i="14"/>
  <c r="Y118" i="14"/>
  <c r="Y117" i="14"/>
  <c r="Y116" i="14"/>
  <c r="Y115" i="14"/>
  <c r="Y114" i="14"/>
  <c r="Y113" i="14"/>
  <c r="Y104" i="14"/>
  <c r="Y103" i="14"/>
  <c r="Y102" i="14"/>
  <c r="Y108" i="14"/>
  <c r="Y109" i="14"/>
  <c r="Y107" i="14"/>
  <c r="Y7" i="14"/>
  <c r="Y8" i="14"/>
  <c r="Y9" i="14"/>
  <c r="Y10" i="14"/>
  <c r="Y11" i="14"/>
  <c r="Y12" i="14"/>
  <c r="Y13" i="14"/>
  <c r="Y14" i="14"/>
  <c r="Y15" i="14"/>
  <c r="Y16" i="14"/>
  <c r="Y17" i="14"/>
  <c r="Y18" i="14"/>
  <c r="Y30" i="14"/>
  <c r="Y31" i="14"/>
  <c r="Y32" i="14"/>
  <c r="Y33" i="14"/>
  <c r="Y34" i="14"/>
  <c r="Y35" i="14"/>
  <c r="Y36" i="14"/>
  <c r="Y37" i="14"/>
  <c r="Y38" i="14"/>
  <c r="Y39" i="14"/>
  <c r="Y40" i="14"/>
  <c r="Y41" i="14"/>
  <c r="Y44" i="14"/>
  <c r="Y45" i="14"/>
  <c r="Y46" i="14"/>
  <c r="Y47" i="14"/>
  <c r="Y48" i="14"/>
  <c r="Y49" i="14"/>
  <c r="Y50" i="14"/>
  <c r="Y51" i="14"/>
  <c r="Y52" i="14"/>
  <c r="Y53" i="14"/>
  <c r="Y54" i="14"/>
  <c r="Y55" i="14"/>
  <c r="Y56" i="14"/>
  <c r="Y57" i="14"/>
  <c r="Y58" i="14"/>
  <c r="Y74" i="14"/>
  <c r="Y75" i="14"/>
  <c r="Y76" i="14"/>
  <c r="Y77" i="14"/>
  <c r="Y78" i="14"/>
  <c r="Y79" i="14"/>
  <c r="Y80" i="14"/>
  <c r="Y81" i="14"/>
  <c r="Y82" i="14"/>
  <c r="Y83" i="14"/>
  <c r="Y84" i="14"/>
  <c r="Y85" i="14"/>
  <c r="Y86" i="14"/>
  <c r="Y87" i="14"/>
  <c r="Y88" i="14"/>
  <c r="Y89" i="14"/>
  <c r="Y90" i="14"/>
  <c r="Y91" i="14"/>
  <c r="Y93" i="14"/>
  <c r="Y94" i="14"/>
  <c r="Y95" i="14"/>
  <c r="Y96" i="14"/>
  <c r="Y97" i="14"/>
  <c r="Y98" i="14"/>
  <c r="Y99" i="14"/>
  <c r="Y100" i="14"/>
  <c r="Y111" i="14"/>
  <c r="Y110" i="14"/>
  <c r="X7" i="14"/>
  <c r="X8" i="14"/>
  <c r="X9" i="14"/>
  <c r="X10" i="14"/>
  <c r="X11" i="14"/>
  <c r="X12" i="14"/>
  <c r="X13" i="14"/>
  <c r="X14" i="14"/>
  <c r="X15" i="14"/>
  <c r="X16" i="14"/>
  <c r="X17" i="14"/>
  <c r="X18" i="14"/>
  <c r="X30" i="14"/>
  <c r="X31" i="14"/>
  <c r="X32" i="14"/>
  <c r="X34" i="14"/>
  <c r="X35" i="14"/>
  <c r="X36" i="14"/>
  <c r="X37" i="14"/>
  <c r="X38" i="14"/>
  <c r="X39" i="14"/>
  <c r="X40" i="14"/>
  <c r="X41" i="14"/>
  <c r="X44" i="14"/>
  <c r="X45" i="14"/>
  <c r="X46" i="14"/>
  <c r="X47" i="14"/>
  <c r="X48" i="14"/>
  <c r="X49" i="14"/>
  <c r="X50" i="14"/>
  <c r="X51" i="14"/>
  <c r="X52" i="14"/>
  <c r="X53" i="14"/>
  <c r="X54" i="14"/>
  <c r="X55" i="14"/>
  <c r="X56" i="14"/>
  <c r="X57" i="14"/>
  <c r="X58" i="14"/>
  <c r="X74" i="14"/>
  <c r="X75" i="14"/>
  <c r="X76" i="14"/>
  <c r="X77" i="14"/>
  <c r="X78" i="14"/>
  <c r="X79" i="14"/>
  <c r="X80" i="14"/>
  <c r="X81" i="14"/>
  <c r="X82" i="14"/>
  <c r="X83" i="14"/>
  <c r="X84" i="14"/>
  <c r="X85" i="14"/>
  <c r="X86" i="14"/>
  <c r="X87" i="14"/>
  <c r="X88" i="14"/>
  <c r="X89" i="14"/>
  <c r="X90" i="14"/>
  <c r="X91" i="14"/>
  <c r="X93" i="14"/>
  <c r="X94" i="14"/>
  <c r="X95" i="14"/>
  <c r="X96" i="14"/>
  <c r="X97" i="14"/>
  <c r="X98" i="14"/>
  <c r="X99" i="14"/>
  <c r="X100" i="14"/>
  <c r="X101" i="14"/>
  <c r="X102" i="14"/>
  <c r="X103" i="14"/>
  <c r="X104" i="14"/>
  <c r="X105" i="14"/>
  <c r="X106" i="14"/>
  <c r="X107" i="14"/>
  <c r="X108" i="14"/>
  <c r="X109" i="14"/>
  <c r="X110" i="14"/>
  <c r="X111" i="14"/>
  <c r="X113" i="14"/>
  <c r="X114" i="14"/>
  <c r="X115" i="14"/>
  <c r="X116" i="14"/>
  <c r="X117" i="14"/>
  <c r="X118" i="14"/>
  <c r="X119" i="14"/>
  <c r="X120" i="14"/>
  <c r="X121" i="14"/>
  <c r="X123" i="14"/>
  <c r="X125" i="14"/>
  <c r="X126" i="14"/>
  <c r="X127" i="14"/>
  <c r="X6" i="14"/>
  <c r="T7" i="14" l="1"/>
  <c r="T8" i="14"/>
  <c r="T9" i="14"/>
  <c r="T10" i="14"/>
  <c r="T11" i="14"/>
  <c r="T12" i="14"/>
  <c r="T13" i="14"/>
  <c r="T14" i="14"/>
  <c r="T15" i="14"/>
  <c r="T16" i="14"/>
  <c r="T17" i="14"/>
  <c r="T18" i="14"/>
  <c r="T30" i="14"/>
  <c r="T31" i="14"/>
  <c r="T32" i="14"/>
  <c r="T33" i="14"/>
  <c r="T34" i="14"/>
  <c r="T35" i="14"/>
  <c r="T36" i="14"/>
  <c r="T37" i="14"/>
  <c r="T38" i="14"/>
  <c r="T39" i="14"/>
  <c r="T40" i="14"/>
  <c r="T41" i="14"/>
  <c r="T44" i="14"/>
  <c r="T45" i="14"/>
  <c r="T46" i="14"/>
  <c r="T47" i="14"/>
  <c r="T48" i="14"/>
  <c r="T49" i="14"/>
  <c r="T50" i="14"/>
  <c r="T51" i="14"/>
  <c r="T52" i="14"/>
  <c r="T53" i="14"/>
  <c r="T54" i="14"/>
  <c r="T55" i="14"/>
  <c r="T56" i="14"/>
  <c r="T57" i="14"/>
  <c r="T58" i="14"/>
  <c r="T74" i="14"/>
  <c r="T75" i="14"/>
  <c r="T76" i="14"/>
  <c r="T77" i="14"/>
  <c r="T78" i="14"/>
  <c r="T79" i="14"/>
  <c r="T80" i="14"/>
  <c r="T81" i="14"/>
  <c r="T82" i="14"/>
  <c r="T83" i="14"/>
  <c r="T84" i="14"/>
  <c r="T85" i="14"/>
  <c r="T86" i="14"/>
  <c r="T87" i="14"/>
  <c r="T88" i="14"/>
  <c r="T89" i="14"/>
  <c r="T90" i="14"/>
  <c r="T91" i="14"/>
  <c r="T93" i="14"/>
  <c r="T94" i="14"/>
  <c r="T95" i="14"/>
  <c r="T96" i="14"/>
  <c r="T97" i="14"/>
  <c r="T98" i="14"/>
  <c r="T99" i="14"/>
  <c r="T100" i="14"/>
  <c r="T102" i="14"/>
  <c r="T103" i="14"/>
  <c r="T104" i="14"/>
  <c r="T105" i="14"/>
  <c r="T106" i="14"/>
  <c r="T107" i="14"/>
  <c r="T108" i="14"/>
  <c r="T109" i="14"/>
  <c r="T110" i="14"/>
  <c r="T111" i="14"/>
  <c r="T113" i="14"/>
  <c r="T114" i="14"/>
  <c r="T115" i="14"/>
  <c r="T116" i="14"/>
  <c r="T117" i="14"/>
  <c r="T118" i="14"/>
  <c r="T119" i="14"/>
  <c r="T120" i="14"/>
  <c r="T121" i="14"/>
  <c r="T123" i="14"/>
  <c r="T125" i="14"/>
  <c r="T127" i="14"/>
  <c r="T6" i="14"/>
  <c r="U7" i="14"/>
  <c r="U8" i="14"/>
  <c r="U9" i="14"/>
  <c r="U10" i="14"/>
  <c r="U11" i="14"/>
  <c r="U12" i="14"/>
  <c r="U13" i="14"/>
  <c r="U14" i="14"/>
  <c r="U15" i="14"/>
  <c r="U16" i="14"/>
  <c r="U17" i="14"/>
  <c r="U18" i="14"/>
  <c r="U30" i="14"/>
  <c r="U31" i="14"/>
  <c r="U32" i="14"/>
  <c r="U33" i="14"/>
  <c r="U34" i="14"/>
  <c r="U35" i="14"/>
  <c r="U36" i="14"/>
  <c r="U37" i="14"/>
  <c r="U38" i="14"/>
  <c r="U39" i="14"/>
  <c r="U40" i="14"/>
  <c r="U41" i="14"/>
  <c r="U44" i="14"/>
  <c r="U45" i="14"/>
  <c r="U46" i="14"/>
  <c r="U47" i="14"/>
  <c r="U48" i="14"/>
  <c r="U49" i="14"/>
  <c r="U50" i="14"/>
  <c r="U51" i="14"/>
  <c r="U52" i="14"/>
  <c r="U53" i="14"/>
  <c r="U54" i="14"/>
  <c r="U55" i="14"/>
  <c r="U56" i="14"/>
  <c r="U57" i="14"/>
  <c r="U58" i="14"/>
  <c r="U74" i="14"/>
  <c r="U75" i="14"/>
  <c r="U76" i="14"/>
  <c r="U77" i="14"/>
  <c r="U78" i="14"/>
  <c r="U79" i="14"/>
  <c r="U80" i="14"/>
  <c r="U81" i="14"/>
  <c r="U82" i="14"/>
  <c r="U83" i="14"/>
  <c r="U84" i="14"/>
  <c r="U85" i="14"/>
  <c r="U86" i="14"/>
  <c r="U87" i="14"/>
  <c r="U88" i="14"/>
  <c r="U89" i="14"/>
  <c r="U90" i="14"/>
  <c r="U91" i="14"/>
  <c r="U93" i="14"/>
  <c r="U94" i="14"/>
  <c r="U95" i="14"/>
  <c r="U96" i="14"/>
  <c r="U97" i="14"/>
  <c r="U98" i="14"/>
  <c r="U99" i="14"/>
  <c r="U100" i="14"/>
  <c r="U102" i="14"/>
  <c r="U103" i="14"/>
  <c r="U104" i="14"/>
  <c r="U105" i="14"/>
  <c r="U106" i="14"/>
  <c r="U107" i="14"/>
  <c r="U108" i="14"/>
  <c r="U109" i="14"/>
  <c r="U110" i="14"/>
  <c r="U111" i="14"/>
  <c r="U113" i="14"/>
  <c r="U114" i="14"/>
  <c r="U115" i="14"/>
  <c r="U116" i="14"/>
  <c r="U117" i="14"/>
  <c r="U118" i="14"/>
  <c r="U119" i="14"/>
  <c r="U120" i="14"/>
  <c r="U121" i="14"/>
  <c r="U123" i="14"/>
  <c r="U125" i="14"/>
  <c r="U127" i="14"/>
  <c r="P79" i="13"/>
  <c r="P81" i="13"/>
  <c r="P78" i="13"/>
  <c r="P72" i="13"/>
  <c r="P73" i="13"/>
  <c r="P74" i="13"/>
  <c r="P75" i="13"/>
  <c r="P76" i="13"/>
  <c r="P71" i="13"/>
  <c r="M64" i="13"/>
  <c r="P61" i="13"/>
  <c r="P62" i="13"/>
  <c r="P63" i="13"/>
  <c r="P64" i="13"/>
  <c r="P65" i="13"/>
  <c r="P67" i="13"/>
  <c r="P68" i="13"/>
  <c r="P69" i="13"/>
  <c r="P60" i="13"/>
  <c r="P59" i="13"/>
  <c r="P58" i="13"/>
  <c r="P57" i="13"/>
  <c r="P56" i="13"/>
  <c r="P46" i="13"/>
  <c r="P47" i="13"/>
  <c r="P48" i="13"/>
  <c r="P49" i="13"/>
  <c r="P50" i="13"/>
  <c r="P51" i="13"/>
  <c r="P52" i="13"/>
  <c r="P53" i="13"/>
  <c r="P54" i="13"/>
  <c r="P55" i="13"/>
  <c r="P40" i="13"/>
  <c r="P41" i="13"/>
  <c r="P42" i="13"/>
  <c r="P43" i="13"/>
  <c r="P44" i="13"/>
  <c r="P45" i="13"/>
  <c r="P38" i="13"/>
  <c r="P36" i="13"/>
  <c r="P35" i="13"/>
  <c r="P33" i="13"/>
  <c r="P30" i="13"/>
  <c r="P29" i="13"/>
  <c r="P28" i="13"/>
  <c r="P18" i="13"/>
  <c r="P17" i="13"/>
  <c r="P16" i="13"/>
  <c r="P15" i="13"/>
  <c r="P14" i="13"/>
  <c r="P13" i="13"/>
  <c r="P7" i="13"/>
  <c r="P8" i="13"/>
  <c r="P9" i="13"/>
  <c r="P10" i="13"/>
  <c r="P11" i="13"/>
  <c r="P12" i="13"/>
  <c r="P6" i="13"/>
  <c r="P107" i="14"/>
  <c r="P7" i="14"/>
  <c r="P8" i="14"/>
  <c r="P9" i="14"/>
  <c r="P10" i="14"/>
  <c r="P11" i="14"/>
  <c r="P12" i="14"/>
  <c r="P13" i="14"/>
  <c r="P14" i="14"/>
  <c r="P15" i="14"/>
  <c r="P16" i="14"/>
  <c r="P17" i="14"/>
  <c r="P18" i="14"/>
  <c r="P30" i="14"/>
  <c r="P31" i="14"/>
  <c r="P32" i="14"/>
  <c r="P33" i="14"/>
  <c r="P34" i="14"/>
  <c r="P35" i="14"/>
  <c r="P36" i="14"/>
  <c r="P37" i="14"/>
  <c r="P38" i="14"/>
  <c r="P39" i="14"/>
  <c r="P40" i="14"/>
  <c r="P41" i="14"/>
  <c r="P44" i="14"/>
  <c r="P45" i="14"/>
  <c r="P46" i="14"/>
  <c r="P47" i="14"/>
  <c r="P48" i="14"/>
  <c r="P49" i="14"/>
  <c r="P50" i="14"/>
  <c r="P51" i="14"/>
  <c r="P52" i="14"/>
  <c r="P53" i="14"/>
  <c r="P54" i="14"/>
  <c r="P55" i="14"/>
  <c r="P56" i="14"/>
  <c r="P57" i="14"/>
  <c r="P58" i="14"/>
  <c r="P74" i="14"/>
  <c r="P75" i="14"/>
  <c r="P76" i="14"/>
  <c r="P77" i="14"/>
  <c r="P78" i="14"/>
  <c r="P79" i="14"/>
  <c r="P80" i="14"/>
  <c r="P81" i="14"/>
  <c r="P82" i="14"/>
  <c r="P83" i="14"/>
  <c r="P84" i="14"/>
  <c r="P85" i="14"/>
  <c r="P86" i="14"/>
  <c r="P87" i="14"/>
  <c r="P88" i="14"/>
  <c r="P89" i="14"/>
  <c r="P90" i="14"/>
  <c r="P91" i="14"/>
  <c r="P93" i="14"/>
  <c r="P94" i="14"/>
  <c r="P95" i="14"/>
  <c r="P96" i="14"/>
  <c r="P97" i="14"/>
  <c r="P98" i="14"/>
  <c r="P99" i="14"/>
  <c r="P100" i="14"/>
  <c r="P102" i="14"/>
  <c r="P103" i="14"/>
  <c r="P104" i="14"/>
  <c r="P108" i="14"/>
  <c r="P109" i="14"/>
  <c r="P110" i="14"/>
  <c r="P111" i="14"/>
  <c r="P113" i="14"/>
  <c r="P114" i="14"/>
  <c r="P115" i="14"/>
  <c r="P116" i="14"/>
  <c r="P117" i="14"/>
  <c r="P118" i="14"/>
  <c r="P119" i="14"/>
  <c r="P120" i="14"/>
  <c r="P121" i="14"/>
  <c r="P123" i="14"/>
  <c r="P125" i="14"/>
  <c r="P127" i="14"/>
  <c r="L107" i="14" l="1"/>
  <c r="Q107" i="14" s="1"/>
  <c r="M81" i="14"/>
  <c r="L81" i="14"/>
  <c r="Q81" i="14" s="1"/>
  <c r="H81" i="14"/>
  <c r="H55" i="13"/>
  <c r="M55" i="13"/>
  <c r="H80" i="14"/>
  <c r="M80" i="14"/>
  <c r="M54" i="13"/>
  <c r="H59" i="13"/>
  <c r="H85" i="14"/>
  <c r="M81" i="13" l="1"/>
  <c r="L81" i="13"/>
  <c r="Q81" i="13" s="1"/>
  <c r="M79" i="13"/>
  <c r="L79" i="13"/>
  <c r="Q79" i="13" s="1"/>
  <c r="M78" i="13"/>
  <c r="L78" i="13"/>
  <c r="Q78" i="13" s="1"/>
  <c r="M76" i="13"/>
  <c r="L76" i="13"/>
  <c r="Q76" i="13" s="1"/>
  <c r="M75" i="13"/>
  <c r="L75" i="13"/>
  <c r="Q75" i="13" s="1"/>
  <c r="M74" i="13"/>
  <c r="L74" i="13"/>
  <c r="Q74" i="13" s="1"/>
  <c r="M73" i="13"/>
  <c r="L73" i="13"/>
  <c r="Q73" i="13" s="1"/>
  <c r="M72" i="13"/>
  <c r="L72" i="13"/>
  <c r="Q72" i="13" s="1"/>
  <c r="M71" i="13"/>
  <c r="L71" i="13"/>
  <c r="Q71" i="13" s="1"/>
  <c r="M69" i="13"/>
  <c r="L69" i="13"/>
  <c r="Q69" i="13" s="1"/>
  <c r="M68" i="13"/>
  <c r="L68" i="13"/>
  <c r="Q68" i="13" s="1"/>
  <c r="M67" i="13"/>
  <c r="L67" i="13"/>
  <c r="Q67" i="13" s="1"/>
  <c r="L64" i="13"/>
  <c r="Q64" i="13" s="1"/>
  <c r="M63" i="13"/>
  <c r="L63" i="13"/>
  <c r="Q63" i="13" s="1"/>
  <c r="M62" i="13"/>
  <c r="L62" i="13"/>
  <c r="Q62" i="13" s="1"/>
  <c r="M61" i="13"/>
  <c r="L61" i="13"/>
  <c r="Q61" i="13" s="1"/>
  <c r="M60" i="13"/>
  <c r="L60" i="13"/>
  <c r="Q60" i="13" s="1"/>
  <c r="M59" i="13"/>
  <c r="L59" i="13"/>
  <c r="Q59" i="13" s="1"/>
  <c r="M58" i="13"/>
  <c r="L58" i="13"/>
  <c r="Q58" i="13" s="1"/>
  <c r="M57" i="13"/>
  <c r="L57" i="13"/>
  <c r="Q57" i="13" s="1"/>
  <c r="M56" i="13"/>
  <c r="L56" i="13"/>
  <c r="Q56" i="13" s="1"/>
  <c r="L55" i="13"/>
  <c r="Q55" i="13" s="1"/>
  <c r="L54" i="13"/>
  <c r="Q54" i="13" s="1"/>
  <c r="M53" i="13"/>
  <c r="L53" i="13"/>
  <c r="Q53" i="13" s="1"/>
  <c r="M52" i="13"/>
  <c r="L52" i="13"/>
  <c r="Q52" i="13" s="1"/>
  <c r="M51" i="13"/>
  <c r="L51" i="13"/>
  <c r="Q51" i="13" s="1"/>
  <c r="M50" i="13"/>
  <c r="L50" i="13"/>
  <c r="Q50" i="13" s="1"/>
  <c r="M49" i="13"/>
  <c r="L49" i="13"/>
  <c r="Q49" i="13" s="1"/>
  <c r="M48" i="13"/>
  <c r="L48" i="13"/>
  <c r="Q48" i="13" s="1"/>
  <c r="M47" i="13"/>
  <c r="L47" i="13"/>
  <c r="Q47" i="13" s="1"/>
  <c r="M46" i="13"/>
  <c r="L46" i="13"/>
  <c r="Q46" i="13" s="1"/>
  <c r="M45" i="13"/>
  <c r="L45" i="13"/>
  <c r="Q45" i="13" s="1"/>
  <c r="M44" i="13"/>
  <c r="L44" i="13"/>
  <c r="Q44" i="13" s="1"/>
  <c r="M43" i="13"/>
  <c r="L43" i="13"/>
  <c r="Q43" i="13" s="1"/>
  <c r="M42" i="13"/>
  <c r="L42" i="13"/>
  <c r="Q42" i="13" s="1"/>
  <c r="M41" i="13"/>
  <c r="L41" i="13"/>
  <c r="Q41" i="13" s="1"/>
  <c r="M40" i="13"/>
  <c r="L40" i="13"/>
  <c r="Q40" i="13" s="1"/>
  <c r="L8" i="13"/>
  <c r="Q8" i="13" s="1"/>
  <c r="M8" i="13"/>
  <c r="L9" i="13"/>
  <c r="Q9" i="13" s="1"/>
  <c r="M9" i="13"/>
  <c r="L10" i="13"/>
  <c r="Q10" i="13" s="1"/>
  <c r="M10" i="13"/>
  <c r="L11" i="13"/>
  <c r="Q11" i="13" s="1"/>
  <c r="M11" i="13"/>
  <c r="L12" i="13"/>
  <c r="Q12" i="13" s="1"/>
  <c r="M12" i="13"/>
  <c r="L13" i="13"/>
  <c r="Q13" i="13" s="1"/>
  <c r="M13" i="13"/>
  <c r="L14" i="13"/>
  <c r="Q14" i="13" s="1"/>
  <c r="M14" i="13"/>
  <c r="L15" i="13"/>
  <c r="Q15" i="13" s="1"/>
  <c r="M15" i="13"/>
  <c r="L16" i="13"/>
  <c r="Q16" i="13" s="1"/>
  <c r="M16" i="13"/>
  <c r="L17" i="13"/>
  <c r="Q17" i="13" s="1"/>
  <c r="M17" i="13"/>
  <c r="L18" i="13"/>
  <c r="Q18" i="13" s="1"/>
  <c r="M18" i="13"/>
  <c r="L28" i="13"/>
  <c r="Q28" i="13" s="1"/>
  <c r="M28" i="13"/>
  <c r="L29" i="13"/>
  <c r="Q29" i="13" s="1"/>
  <c r="M29" i="13"/>
  <c r="L30" i="13"/>
  <c r="Q30" i="13" s="1"/>
  <c r="M30" i="13"/>
  <c r="L33" i="13"/>
  <c r="Q33" i="13" s="1"/>
  <c r="M33" i="13"/>
  <c r="L35" i="13"/>
  <c r="Q35" i="13" s="1"/>
  <c r="M35" i="13"/>
  <c r="L36" i="13"/>
  <c r="Q36" i="13" s="1"/>
  <c r="M36" i="13"/>
  <c r="L38" i="13"/>
  <c r="Q38" i="13" s="1"/>
  <c r="M38" i="13"/>
  <c r="M7" i="13"/>
  <c r="L7" i="13"/>
  <c r="Q7" i="13" s="1"/>
  <c r="M6" i="13"/>
  <c r="L6" i="13"/>
  <c r="Q6" i="13" s="1"/>
  <c r="M100" i="14"/>
  <c r="M99" i="14"/>
  <c r="M98" i="14"/>
  <c r="M97" i="14"/>
  <c r="M96" i="14"/>
  <c r="M95" i="14"/>
  <c r="M94" i="14"/>
  <c r="M93" i="14"/>
  <c r="M91" i="14"/>
  <c r="M90" i="14"/>
  <c r="M89" i="14"/>
  <c r="M88" i="14"/>
  <c r="M87" i="14"/>
  <c r="M86" i="14"/>
  <c r="M85" i="14"/>
  <c r="M84" i="14"/>
  <c r="M83" i="14"/>
  <c r="M82" i="14"/>
  <c r="M79" i="14"/>
  <c r="M78" i="14"/>
  <c r="M77" i="14"/>
  <c r="M76" i="14"/>
  <c r="M75" i="14"/>
  <c r="M74" i="14"/>
  <c r="M58" i="14"/>
  <c r="M57" i="14"/>
  <c r="M56" i="14"/>
  <c r="M55" i="14"/>
  <c r="M54" i="14"/>
  <c r="M53" i="14"/>
  <c r="M52" i="14"/>
  <c r="M51" i="14"/>
  <c r="M50" i="14"/>
  <c r="M49" i="14"/>
  <c r="M48" i="14"/>
  <c r="M47" i="14"/>
  <c r="M46" i="14"/>
  <c r="M45" i="14"/>
  <c r="M44" i="14"/>
  <c r="M41" i="14"/>
  <c r="M40" i="14"/>
  <c r="M39" i="14"/>
  <c r="M38" i="14"/>
  <c r="M37" i="14"/>
  <c r="M36" i="14"/>
  <c r="M35" i="14"/>
  <c r="M34" i="14"/>
  <c r="M33" i="14"/>
  <c r="M32" i="14"/>
  <c r="M31" i="14"/>
  <c r="M30" i="14"/>
  <c r="M18" i="14"/>
  <c r="M17" i="14"/>
  <c r="M16" i="14"/>
  <c r="M15" i="14"/>
  <c r="M14" i="14"/>
  <c r="M13" i="14"/>
  <c r="M12" i="14"/>
  <c r="M11" i="14"/>
  <c r="M10" i="14"/>
  <c r="M9" i="14"/>
  <c r="M8" i="14"/>
  <c r="M7" i="14"/>
  <c r="M6" i="14"/>
  <c r="M127" i="14"/>
  <c r="M125" i="14"/>
  <c r="M123" i="14"/>
  <c r="M121" i="14"/>
  <c r="M120" i="14"/>
  <c r="M119" i="14"/>
  <c r="M118" i="14"/>
  <c r="M117" i="14"/>
  <c r="M116" i="14"/>
  <c r="M115" i="14"/>
  <c r="M114" i="14"/>
  <c r="M113" i="14"/>
  <c r="M111" i="14"/>
  <c r="M103" i="14"/>
  <c r="M104" i="14"/>
  <c r="M108" i="14"/>
  <c r="M109" i="14"/>
  <c r="M110" i="14"/>
  <c r="M102" i="14"/>
  <c r="L125" i="14"/>
  <c r="Q125" i="14" s="1"/>
  <c r="L127" i="14"/>
  <c r="Q127" i="14" s="1"/>
  <c r="L123" i="14"/>
  <c r="Q123" i="14" s="1"/>
  <c r="L117" i="14"/>
  <c r="Q117" i="14" s="1"/>
  <c r="L118" i="14"/>
  <c r="Q118" i="14" s="1"/>
  <c r="L119" i="14"/>
  <c r="Q119" i="14" s="1"/>
  <c r="L120" i="14"/>
  <c r="Q120" i="14" s="1"/>
  <c r="L121" i="14"/>
  <c r="Q121" i="14" s="1"/>
  <c r="L100" i="14"/>
  <c r="Q100" i="14" s="1"/>
  <c r="L102" i="14"/>
  <c r="Q102" i="14" s="1"/>
  <c r="L103" i="14"/>
  <c r="Q103" i="14" s="1"/>
  <c r="L104" i="14"/>
  <c r="Q104" i="14" s="1"/>
  <c r="L108" i="14"/>
  <c r="Q108" i="14" s="1"/>
  <c r="L109" i="14"/>
  <c r="Q109" i="14" s="1"/>
  <c r="L110" i="14"/>
  <c r="Q110" i="14" s="1"/>
  <c r="L111" i="14"/>
  <c r="Q111" i="14" s="1"/>
  <c r="L113" i="14"/>
  <c r="Q113" i="14" s="1"/>
  <c r="L114" i="14"/>
  <c r="Q114" i="14" s="1"/>
  <c r="L115" i="14"/>
  <c r="Q115" i="14" s="1"/>
  <c r="L116" i="14"/>
  <c r="Q116" i="14" s="1"/>
  <c r="L53" i="14"/>
  <c r="Q53" i="14" s="1"/>
  <c r="L54" i="14"/>
  <c r="Q54" i="14" s="1"/>
  <c r="L55" i="14"/>
  <c r="Q55" i="14" s="1"/>
  <c r="L56" i="14"/>
  <c r="Q56" i="14" s="1"/>
  <c r="L57" i="14"/>
  <c r="Q57" i="14" s="1"/>
  <c r="L58" i="14"/>
  <c r="Q58" i="14" s="1"/>
  <c r="L74" i="14"/>
  <c r="Q74" i="14" s="1"/>
  <c r="L75" i="14"/>
  <c r="Q75" i="14" s="1"/>
  <c r="L76" i="14"/>
  <c r="Q76" i="14" s="1"/>
  <c r="L77" i="14"/>
  <c r="Q77" i="14" s="1"/>
  <c r="L78" i="14"/>
  <c r="Q78" i="14" s="1"/>
  <c r="L79" i="14"/>
  <c r="Q79" i="14" s="1"/>
  <c r="L80" i="14"/>
  <c r="Q80" i="14" s="1"/>
  <c r="L82" i="14"/>
  <c r="Q82" i="14" s="1"/>
  <c r="L83" i="14"/>
  <c r="Q83" i="14" s="1"/>
  <c r="L84" i="14"/>
  <c r="Q84" i="14" s="1"/>
  <c r="L85" i="14"/>
  <c r="Q85" i="14" s="1"/>
  <c r="L86" i="14"/>
  <c r="Q86" i="14" s="1"/>
  <c r="L87" i="14"/>
  <c r="Q87" i="14" s="1"/>
  <c r="L88" i="14"/>
  <c r="Q88" i="14" s="1"/>
  <c r="L89" i="14"/>
  <c r="Q89" i="14" s="1"/>
  <c r="L90" i="14"/>
  <c r="Q90" i="14" s="1"/>
  <c r="L91" i="14"/>
  <c r="Q91" i="14" s="1"/>
  <c r="L93" i="14"/>
  <c r="Q93" i="14" s="1"/>
  <c r="L94" i="14"/>
  <c r="Q94" i="14" s="1"/>
  <c r="L95" i="14"/>
  <c r="Q95" i="14" s="1"/>
  <c r="L96" i="14"/>
  <c r="Q96" i="14" s="1"/>
  <c r="L97" i="14"/>
  <c r="Q97" i="14" s="1"/>
  <c r="L98" i="14"/>
  <c r="Q98" i="14" s="1"/>
  <c r="L99" i="14"/>
  <c r="Q99" i="14" s="1"/>
  <c r="L33" i="14"/>
  <c r="Q33" i="14" s="1"/>
  <c r="L34" i="14"/>
  <c r="Q34" i="14" s="1"/>
  <c r="L35" i="14"/>
  <c r="Q35" i="14" s="1"/>
  <c r="L36" i="14"/>
  <c r="Q36" i="14" s="1"/>
  <c r="L37" i="14"/>
  <c r="Q37" i="14" s="1"/>
  <c r="L38" i="14"/>
  <c r="Q38" i="14" s="1"/>
  <c r="L39" i="14"/>
  <c r="Q39" i="14" s="1"/>
  <c r="L40" i="14"/>
  <c r="Q40" i="14" s="1"/>
  <c r="L41" i="14"/>
  <c r="Q41" i="14" s="1"/>
  <c r="L44" i="14"/>
  <c r="Q44" i="14" s="1"/>
  <c r="L45" i="14"/>
  <c r="Q45" i="14" s="1"/>
  <c r="L46" i="14"/>
  <c r="Q46" i="14" s="1"/>
  <c r="L47" i="14"/>
  <c r="Q47" i="14" s="1"/>
  <c r="L48" i="14"/>
  <c r="Q48" i="14" s="1"/>
  <c r="L49" i="14"/>
  <c r="Q49" i="14" s="1"/>
  <c r="L50" i="14"/>
  <c r="Q50" i="14" s="1"/>
  <c r="L51" i="14"/>
  <c r="Q51" i="14" s="1"/>
  <c r="L52" i="14"/>
  <c r="Q52" i="14" s="1"/>
  <c r="L7" i="14"/>
  <c r="Q7" i="14" s="1"/>
  <c r="L8" i="14"/>
  <c r="Q8" i="14" s="1"/>
  <c r="L9" i="14"/>
  <c r="Q9" i="14" s="1"/>
  <c r="L10" i="14"/>
  <c r="Q10" i="14" s="1"/>
  <c r="L11" i="14"/>
  <c r="Q11" i="14" s="1"/>
  <c r="L12" i="14"/>
  <c r="Q12" i="14" s="1"/>
  <c r="L13" i="14"/>
  <c r="Q13" i="14" s="1"/>
  <c r="L14" i="14"/>
  <c r="Q14" i="14" s="1"/>
  <c r="L15" i="14"/>
  <c r="Q15" i="14" s="1"/>
  <c r="L16" i="14"/>
  <c r="Q16" i="14" s="1"/>
  <c r="L17" i="14"/>
  <c r="Q17" i="14" s="1"/>
  <c r="L18" i="14"/>
  <c r="Q18" i="14" s="1"/>
  <c r="L30" i="14"/>
  <c r="Q30" i="14" s="1"/>
  <c r="L31" i="14"/>
  <c r="Q31" i="14" s="1"/>
  <c r="L32" i="14"/>
  <c r="Q32" i="14" s="1"/>
  <c r="L6" i="14"/>
  <c r="Q6" i="14" s="1"/>
  <c r="H127" i="14" l="1"/>
  <c r="H93" i="14"/>
  <c r="H94" i="14"/>
  <c r="H95" i="14"/>
  <c r="H96" i="14"/>
  <c r="H97" i="14"/>
  <c r="H78" i="13"/>
  <c r="H76" i="13"/>
  <c r="H81" i="13"/>
  <c r="H71" i="13"/>
  <c r="H69" i="13"/>
  <c r="H68" i="13"/>
  <c r="H60" i="13"/>
  <c r="H58" i="13"/>
  <c r="H54" i="13"/>
  <c r="H53" i="13"/>
  <c r="H47" i="13"/>
  <c r="H46" i="13"/>
  <c r="H40" i="13"/>
  <c r="H38" i="13"/>
  <c r="H36" i="13"/>
  <c r="H35" i="13"/>
  <c r="H33" i="13"/>
  <c r="H30" i="13"/>
  <c r="H29" i="13"/>
  <c r="H28" i="13"/>
  <c r="H8" i="13"/>
  <c r="H9" i="13"/>
  <c r="H10" i="13"/>
  <c r="H11" i="13"/>
  <c r="H13" i="13"/>
  <c r="H14" i="13"/>
  <c r="H15" i="13"/>
  <c r="H16" i="13"/>
  <c r="H17" i="13"/>
  <c r="H18" i="13"/>
  <c r="H6" i="13"/>
  <c r="H121" i="14"/>
  <c r="H123" i="14"/>
  <c r="H116" i="14"/>
  <c r="H113" i="14"/>
  <c r="H111" i="14"/>
  <c r="H110" i="14"/>
  <c r="H103" i="14"/>
  <c r="H102" i="14"/>
  <c r="H100" i="14"/>
  <c r="H99" i="14"/>
  <c r="H98" i="14"/>
  <c r="H86" i="14"/>
  <c r="H84" i="14"/>
  <c r="H79" i="14"/>
  <c r="H58" i="14"/>
  <c r="H57" i="14"/>
  <c r="H56" i="14"/>
  <c r="H55" i="14"/>
  <c r="H54" i="14"/>
  <c r="H53" i="14"/>
  <c r="H52" i="14"/>
  <c r="H45" i="14"/>
  <c r="H44" i="14"/>
  <c r="H41" i="14"/>
  <c r="H40" i="14"/>
  <c r="H39" i="14"/>
  <c r="H38" i="14"/>
  <c r="H37" i="14"/>
  <c r="H36" i="14"/>
  <c r="H35" i="14"/>
  <c r="H34" i="14"/>
  <c r="H33" i="14"/>
  <c r="H31" i="14"/>
  <c r="H32" i="14"/>
  <c r="H30" i="14"/>
  <c r="H7" i="14"/>
  <c r="H8" i="14"/>
  <c r="H9" i="14"/>
  <c r="H10" i="14"/>
  <c r="H11" i="14"/>
  <c r="H13" i="14"/>
  <c r="H14" i="14"/>
  <c r="H15" i="14"/>
  <c r="H18"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 Claude CHENU - Agence SDPE</author>
    <author>ANNE CHENU</author>
  </authors>
  <commentList>
    <comment ref="E54" authorId="0" shapeId="0" xr:uid="{00000000-0006-0000-0100-000001000000}">
      <text>
        <r>
          <rPr>
            <b/>
            <sz val="9"/>
            <color indexed="81"/>
            <rFont val="Tahoma"/>
            <family val="2"/>
          </rPr>
          <t>SA Claude CHENU - Agence SDPE:</t>
        </r>
        <r>
          <rPr>
            <sz val="9"/>
            <color indexed="81"/>
            <rFont val="Tahoma"/>
            <family val="2"/>
          </rPr>
          <t xml:space="preserve">
ATTENTION ON PASSE D'UN FORMAT  À 3760 F À UN FORMAT À 4000 F</t>
        </r>
      </text>
    </comment>
    <comment ref="F54" authorId="0" shapeId="0" xr:uid="{00000000-0006-0000-0100-000002000000}">
      <text>
        <r>
          <rPr>
            <b/>
            <sz val="9"/>
            <color indexed="81"/>
            <rFont val="Tahoma"/>
            <family val="2"/>
          </rPr>
          <t>SA Claude CHENU - Agence SDPE:</t>
        </r>
        <r>
          <rPr>
            <sz val="9"/>
            <color indexed="81"/>
            <rFont val="Tahoma"/>
            <family val="2"/>
          </rPr>
          <t xml:space="preserve">
SOIT 5,816€ LE MILLE</t>
        </r>
      </text>
    </comment>
    <comment ref="J54" authorId="0" shapeId="0" xr:uid="{00000000-0006-0000-0100-000003000000}">
      <text>
        <r>
          <rPr>
            <b/>
            <sz val="9"/>
            <color indexed="81"/>
            <rFont val="Tahoma"/>
            <family val="2"/>
          </rPr>
          <t>SA Claude CHENU - Agence SDPE:</t>
        </r>
        <r>
          <rPr>
            <sz val="9"/>
            <color indexed="81"/>
            <rFont val="Tahoma"/>
            <family val="2"/>
          </rPr>
          <t xml:space="preserve">
SOIT 6,28€ LE MILLE</t>
        </r>
      </text>
    </comment>
    <comment ref="M54" authorId="0" shapeId="0" xr:uid="{00000000-0006-0000-0100-000004000000}">
      <text>
        <r>
          <rPr>
            <b/>
            <sz val="9"/>
            <color indexed="81"/>
            <rFont val="Tahoma"/>
            <family val="2"/>
          </rPr>
          <t>SA Claude CHENU - Agence SDPE:</t>
        </r>
        <r>
          <rPr>
            <sz val="9"/>
            <color indexed="81"/>
            <rFont val="Tahoma"/>
            <family val="2"/>
          </rPr>
          <t xml:space="preserve">
CALCUL RAMENE A 4000F A AU LIEU DE 3760F</t>
        </r>
      </text>
    </comment>
    <comment ref="E55" authorId="0" shapeId="0" xr:uid="{00000000-0006-0000-0100-000005000000}">
      <text>
        <r>
          <rPr>
            <b/>
            <sz val="9"/>
            <color indexed="81"/>
            <rFont val="Tahoma"/>
            <family val="2"/>
          </rPr>
          <t>SA Claude CHENU - Agence SDPE:</t>
        </r>
        <r>
          <rPr>
            <sz val="9"/>
            <color indexed="81"/>
            <rFont val="Tahoma"/>
            <family val="2"/>
          </rPr>
          <t xml:space="preserve">
ATTENTION ON PASSE D'UN FORMAT  À 3760 F À UN FORMAT À 4000 F</t>
        </r>
      </text>
    </comment>
    <comment ref="F55" authorId="0" shapeId="0" xr:uid="{00000000-0006-0000-0100-000006000000}">
      <text>
        <r>
          <rPr>
            <b/>
            <sz val="9"/>
            <color indexed="81"/>
            <rFont val="Tahoma"/>
            <family val="2"/>
          </rPr>
          <t>SA Claude CHENU - Agence SDPE:</t>
        </r>
        <r>
          <rPr>
            <sz val="9"/>
            <color indexed="81"/>
            <rFont val="Tahoma"/>
            <family val="2"/>
          </rPr>
          <t xml:space="preserve">
SOIT 6,556€ LE MILLE</t>
        </r>
      </text>
    </comment>
    <comment ref="J55" authorId="0" shapeId="0" xr:uid="{00000000-0006-0000-0100-000007000000}">
      <text>
        <r>
          <rPr>
            <b/>
            <sz val="9"/>
            <color indexed="81"/>
            <rFont val="Tahoma"/>
            <family val="2"/>
          </rPr>
          <t>SA Claude CHENU - Agence SDPE:</t>
        </r>
        <r>
          <rPr>
            <sz val="9"/>
            <color indexed="81"/>
            <rFont val="Tahoma"/>
            <family val="2"/>
          </rPr>
          <t xml:space="preserve">
SOIT 7,095€ LE MILLE</t>
        </r>
      </text>
    </comment>
    <comment ref="M55" authorId="0" shapeId="0" xr:uid="{00000000-0006-0000-0100-000008000000}">
      <text>
        <r>
          <rPr>
            <b/>
            <sz val="9"/>
            <color indexed="81"/>
            <rFont val="Tahoma"/>
            <family val="2"/>
          </rPr>
          <t>SA Claude CHENU - Agence SDPE:</t>
        </r>
        <r>
          <rPr>
            <sz val="9"/>
            <color indexed="81"/>
            <rFont val="Tahoma"/>
            <family val="2"/>
          </rPr>
          <t xml:space="preserve">
CALCUL RAMENE A 4000F A AU LIEU DE 3760F</t>
        </r>
      </text>
    </comment>
    <comment ref="AH62" authorId="1" shapeId="0" xr:uid="{552F9208-2957-44E8-A28D-2C28B26725BD}">
      <text>
        <r>
          <rPr>
            <b/>
            <sz val="9"/>
            <color indexed="81"/>
            <rFont val="Tahoma"/>
            <family val="2"/>
          </rPr>
          <t>fin 990118A a 26,49 passe 990118 a 23,646</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 Claude CHENU - Agence SDPE</author>
    <author>scjadmin</author>
    <author>ANNE CHENU</author>
  </authors>
  <commentList>
    <comment ref="E80" authorId="0" shapeId="0" xr:uid="{00000000-0006-0000-0200-000001000000}">
      <text>
        <r>
          <rPr>
            <b/>
            <sz val="9"/>
            <color indexed="81"/>
            <rFont val="Tahoma"/>
            <family val="2"/>
          </rPr>
          <t>SA Claude CHENU - Agence SDPE:</t>
        </r>
        <r>
          <rPr>
            <sz val="9"/>
            <color indexed="81"/>
            <rFont val="Tahoma"/>
            <family val="2"/>
          </rPr>
          <t xml:space="preserve">
ATTENTION ON PASSE D'UN FORMAT  À 3760 F À UN FORMAT À 4000 F</t>
        </r>
      </text>
    </comment>
    <comment ref="F80" authorId="0" shapeId="0" xr:uid="{00000000-0006-0000-0200-000002000000}">
      <text>
        <r>
          <rPr>
            <b/>
            <sz val="9"/>
            <color indexed="81"/>
            <rFont val="Tahoma"/>
            <family val="2"/>
          </rPr>
          <t>SA Claude CHENU - Agence SDPE:</t>
        </r>
        <r>
          <rPr>
            <sz val="9"/>
            <color indexed="81"/>
            <rFont val="Tahoma"/>
            <family val="2"/>
          </rPr>
          <t xml:space="preserve">
SOIT 5,816€ LE MILLE</t>
        </r>
      </text>
    </comment>
    <comment ref="J80" authorId="0" shapeId="0" xr:uid="{00000000-0006-0000-0200-000003000000}">
      <text>
        <r>
          <rPr>
            <b/>
            <sz val="9"/>
            <color indexed="81"/>
            <rFont val="Tahoma"/>
            <family val="2"/>
          </rPr>
          <t>SA Claude CHENU - Agence SDPE:</t>
        </r>
        <r>
          <rPr>
            <sz val="9"/>
            <color indexed="81"/>
            <rFont val="Tahoma"/>
            <family val="2"/>
          </rPr>
          <t xml:space="preserve">
SOIT 6,28€ LE MILLE</t>
        </r>
      </text>
    </comment>
    <comment ref="M80" authorId="0" shapeId="0" xr:uid="{00000000-0006-0000-0200-000004000000}">
      <text>
        <r>
          <rPr>
            <b/>
            <sz val="9"/>
            <color indexed="81"/>
            <rFont val="Tahoma"/>
            <family val="2"/>
          </rPr>
          <t>SA Claude CHENU - Agence SDPE:</t>
        </r>
        <r>
          <rPr>
            <sz val="9"/>
            <color indexed="81"/>
            <rFont val="Tahoma"/>
            <family val="2"/>
          </rPr>
          <t xml:space="preserve">
CALCUL RAMENE A 4000F POUR LA REFERENCE 341100A AU LIEU DE 3760F</t>
        </r>
      </text>
    </comment>
    <comment ref="E81" authorId="0" shapeId="0" xr:uid="{00000000-0006-0000-0200-000005000000}">
      <text>
        <r>
          <rPr>
            <b/>
            <sz val="9"/>
            <color indexed="81"/>
            <rFont val="Tahoma"/>
            <family val="2"/>
          </rPr>
          <t>SA Claude CHENU - Agence SDPE:</t>
        </r>
        <r>
          <rPr>
            <sz val="9"/>
            <color indexed="81"/>
            <rFont val="Tahoma"/>
            <family val="2"/>
          </rPr>
          <t xml:space="preserve">
ATTENTION ON PASSE D'UN FORMAT  À 3760 F À UN FORMAT À 4000 F</t>
        </r>
      </text>
    </comment>
    <comment ref="F81" authorId="0" shapeId="0" xr:uid="{00000000-0006-0000-0200-000006000000}">
      <text>
        <r>
          <rPr>
            <b/>
            <sz val="9"/>
            <color indexed="81"/>
            <rFont val="Tahoma"/>
            <family val="2"/>
          </rPr>
          <t>SA Claude CHENU - Agence SDPE:</t>
        </r>
        <r>
          <rPr>
            <sz val="9"/>
            <color indexed="81"/>
            <rFont val="Tahoma"/>
            <family val="2"/>
          </rPr>
          <t xml:space="preserve">
SOIT 6,556€ LE MILLE</t>
        </r>
      </text>
    </comment>
    <comment ref="J81" authorId="0" shapeId="0" xr:uid="{00000000-0006-0000-0200-000007000000}">
      <text>
        <r>
          <rPr>
            <b/>
            <sz val="9"/>
            <color indexed="81"/>
            <rFont val="Tahoma"/>
            <family val="2"/>
          </rPr>
          <t>SA Claude CHENU - Agence SDPE:</t>
        </r>
        <r>
          <rPr>
            <sz val="9"/>
            <color indexed="81"/>
            <rFont val="Tahoma"/>
            <family val="2"/>
          </rPr>
          <t xml:space="preserve">
SOIT 7,095€ LE MILLE</t>
        </r>
      </text>
    </comment>
    <comment ref="M81" authorId="0" shapeId="0" xr:uid="{00000000-0006-0000-0200-000008000000}">
      <text>
        <r>
          <rPr>
            <b/>
            <sz val="9"/>
            <color indexed="81"/>
            <rFont val="Tahoma"/>
            <family val="2"/>
          </rPr>
          <t>SA Claude CHENU - Agence SDPE:</t>
        </r>
        <r>
          <rPr>
            <sz val="9"/>
            <color indexed="81"/>
            <rFont val="Tahoma"/>
            <family val="2"/>
          </rPr>
          <t xml:space="preserve">
CALCUL RAMENE A 4000F A AU LIEU DE 3760F</t>
        </r>
      </text>
    </comment>
    <comment ref="Z85" authorId="1" shapeId="0" xr:uid="{2EF6BDF0-D0D5-4099-B4CA-225D7A694F90}">
      <text>
        <r>
          <rPr>
            <b/>
            <sz val="9"/>
            <color indexed="81"/>
            <rFont val="Tahoma"/>
            <family val="2"/>
          </rPr>
          <t>33,586 AU 18 JANVIER</t>
        </r>
      </text>
    </comment>
    <comment ref="Z87" authorId="1" shapeId="0" xr:uid="{0E191C5B-3BAB-45EE-BC09-904CCB2BE4FC}">
      <text>
        <r>
          <rPr>
            <b/>
            <sz val="9"/>
            <color indexed="81"/>
            <rFont val="Tahoma"/>
            <family val="2"/>
          </rPr>
          <t xml:space="preserve">18/01/2023
</t>
        </r>
      </text>
    </comment>
    <comment ref="AH88" authorId="2" shapeId="0" xr:uid="{B0A5C6B4-774B-4E9D-A60E-454865A3557A}">
      <text>
        <r>
          <rPr>
            <b/>
            <sz val="9"/>
            <color indexed="81"/>
            <rFont val="Tahoma"/>
            <family val="2"/>
          </rPr>
          <t>990118A  24,49 ÉTAIT DEVENU 990118 23,646</t>
        </r>
      </text>
    </comment>
    <comment ref="AH109" authorId="2" shapeId="0" xr:uid="{74490687-CA06-484D-833C-FE4069D93ED4}">
      <text>
        <r>
          <rPr>
            <b/>
            <sz val="9"/>
            <color indexed="81"/>
            <rFont val="Tahoma"/>
            <family val="2"/>
          </rPr>
          <t>maj</t>
        </r>
      </text>
    </comment>
    <comment ref="AH138" authorId="2" shapeId="0" xr:uid="{B1D11BCD-F41D-4CFE-90AA-0C04FCA38C91}">
      <text>
        <r>
          <rPr>
            <b/>
            <sz val="9"/>
            <color indexed="81"/>
            <rFont val="Tahoma"/>
            <family val="2"/>
          </rPr>
          <t>maj</t>
        </r>
      </text>
    </comment>
  </commentList>
</comments>
</file>

<file path=xl/sharedStrings.xml><?xml version="1.0" encoding="utf-8"?>
<sst xmlns="http://schemas.openxmlformats.org/spreadsheetml/2006/main" count="2007" uniqueCount="695">
  <si>
    <t>LABEL</t>
  </si>
  <si>
    <t>ESSUIES MAINS</t>
  </si>
  <si>
    <t>DIVERS</t>
  </si>
  <si>
    <t>REFERENCE</t>
  </si>
  <si>
    <t>ESSUYAGE SURFACES</t>
  </si>
  <si>
    <t>LAVAGE VAISSELLE</t>
  </si>
  <si>
    <t>HYGIENE DES MAINS</t>
  </si>
  <si>
    <t>PAPIERS HYGIENIQUES</t>
  </si>
  <si>
    <t>SANITAIRES</t>
  </si>
  <si>
    <t>MATERIELS</t>
  </si>
  <si>
    <t>MISE A DISPOSITION GRACIEUSE</t>
  </si>
  <si>
    <t xml:space="preserve">OUI </t>
  </si>
  <si>
    <t>NON</t>
  </si>
  <si>
    <t>Pulvérisateurs</t>
  </si>
  <si>
    <t>Distributeurs papier hygiénique</t>
  </si>
  <si>
    <t>Distributeurs papier essuies mains</t>
  </si>
  <si>
    <t>Distributeurs savon</t>
  </si>
  <si>
    <t>PRESTATION OFFERTE</t>
  </si>
  <si>
    <t>Formation aux produits</t>
  </si>
  <si>
    <t xml:space="preserve">Formation aux matériels </t>
  </si>
  <si>
    <t>Centrales de nettoyage et de désinfection
(pour un dosage exact pour un contrôle des coûts. Manipulation aisée et en toute sécurité pour le personnel (pas de contact avec les produits).</t>
  </si>
  <si>
    <t xml:space="preserve">Centrales de dilution </t>
  </si>
  <si>
    <t>Visite annuelle minimum afin de contrôler les réglages des centrales de dilution et de nettoyage (vérification des buses, etc…)</t>
  </si>
  <si>
    <t xml:space="preserve"> PRODUITS D'ENTRETIEN</t>
  </si>
  <si>
    <t>COORDONNEES PRECISES</t>
  </si>
  <si>
    <t>NOM :</t>
  </si>
  <si>
    <t>ADRESSE :</t>
  </si>
  <si>
    <t xml:space="preserve">TEL : </t>
  </si>
  <si>
    <t>MAIL :</t>
  </si>
  <si>
    <t xml:space="preserve">SITE INTERNET : </t>
  </si>
  <si>
    <t xml:space="preserve">INTERLOCUTEURS </t>
  </si>
  <si>
    <t>CONDITIONS ACCORDEES POUR LA PERIODE</t>
  </si>
  <si>
    <t>Délai de paiement :</t>
  </si>
  <si>
    <t>Minimum de commande :</t>
  </si>
  <si>
    <t xml:space="preserve">Réclamations, retours : </t>
  </si>
  <si>
    <t>Secteur géographique couvert :</t>
  </si>
  <si>
    <t>15 place Sanquer - 29200 BREST
02 98 41 45 33 - contact@gael29.fr - www.gael29.com</t>
  </si>
  <si>
    <t>29-22</t>
  </si>
  <si>
    <t>Facture établie et fournie avec la livraison</t>
  </si>
  <si>
    <t>Bons de livraison chiffrés</t>
  </si>
  <si>
    <t>Délai de Livraison :</t>
  </si>
  <si>
    <t>Rupture de produits</t>
  </si>
  <si>
    <t>Frais de Port :</t>
  </si>
  <si>
    <t>Les bénéficiaires seront impérativement informés au plus vite des ruptures de produits qui seront remplacés par l'équivalent qualitatif au même tarif.</t>
  </si>
  <si>
    <t>Création de protocoles d'hygiène (plan de nettoyage, de désinfection en cuisine, plonge, légumerie, chambres froides, réception, etc…)</t>
  </si>
  <si>
    <t>Installation (pose) des matériels (distributeurs, centrales, etc…)</t>
  </si>
  <si>
    <r>
      <rPr>
        <b/>
        <i/>
        <sz val="20"/>
        <color indexed="18"/>
        <rFont val="Arial"/>
        <family val="2"/>
      </rPr>
      <t xml:space="preserve">PRODUITS D'ENTRETIEN ET D'HYGIENE - </t>
    </r>
    <r>
      <rPr>
        <b/>
        <i/>
        <sz val="20"/>
        <color rgb="FFFF0000"/>
        <rFont val="Arial"/>
        <family val="2"/>
      </rPr>
      <t>Consultation</t>
    </r>
  </si>
  <si>
    <t>COND</t>
  </si>
  <si>
    <t>SOLS
 SURFACES</t>
  </si>
  <si>
    <t xml:space="preserve">Les délais de livraison sont fixés lors de la commande. Toute livraison incomplète fera l’objet d’une livraison complémentaire sous 48 heures. </t>
  </si>
  <si>
    <t>PRIX U
TTC</t>
  </si>
  <si>
    <t>QUELLE ACTION ?
Désinfectant, dégraissant, détergent, détartrant…</t>
  </si>
  <si>
    <t>POUR QUELS TYPES DE SURFACES ?</t>
  </si>
  <si>
    <t>N° PAGE DANS CATALOGUE</t>
  </si>
  <si>
    <t>OBSERVATIONS COMPLEMENTAIRES</t>
  </si>
  <si>
    <t>713184</t>
  </si>
  <si>
    <t>PRIX U
HT</t>
  </si>
  <si>
    <t>TVA</t>
  </si>
  <si>
    <t>A88003</t>
  </si>
  <si>
    <t>001075</t>
  </si>
  <si>
    <t>520033</t>
  </si>
  <si>
    <t>001323</t>
  </si>
  <si>
    <t>001307</t>
  </si>
  <si>
    <t>130514</t>
  </si>
  <si>
    <t>001085A</t>
  </si>
  <si>
    <t>130519</t>
  </si>
  <si>
    <t>001088</t>
  </si>
  <si>
    <t>001086A</t>
  </si>
  <si>
    <t>714818</t>
  </si>
  <si>
    <t>235205</t>
  </si>
  <si>
    <t>001059</t>
  </si>
  <si>
    <t>235201</t>
  </si>
  <si>
    <t>235210</t>
  </si>
  <si>
    <t>320108</t>
  </si>
  <si>
    <t>017101</t>
  </si>
  <si>
    <t>470024</t>
  </si>
  <si>
    <t>280121</t>
  </si>
  <si>
    <t>320109</t>
  </si>
  <si>
    <t>470042</t>
  </si>
  <si>
    <t>240228</t>
  </si>
  <si>
    <t>240208</t>
  </si>
  <si>
    <t>470025</t>
  </si>
  <si>
    <t>290202</t>
  </si>
  <si>
    <t>150010</t>
  </si>
  <si>
    <t>290201A</t>
  </si>
  <si>
    <t>470052</t>
  </si>
  <si>
    <t>470039B</t>
  </si>
  <si>
    <t>240110</t>
  </si>
  <si>
    <t>280109</t>
  </si>
  <si>
    <t>240113</t>
  </si>
  <si>
    <t>240684</t>
  </si>
  <si>
    <t>290200A</t>
  </si>
  <si>
    <t>240998</t>
  </si>
  <si>
    <t>340100</t>
  </si>
  <si>
    <t>260116</t>
  </si>
  <si>
    <t>260128</t>
  </si>
  <si>
    <t>260119</t>
  </si>
  <si>
    <t>971680</t>
  </si>
  <si>
    <t>070633</t>
  </si>
  <si>
    <t>070634</t>
  </si>
  <si>
    <t>010111</t>
  </si>
  <si>
    <t>520029</t>
  </si>
  <si>
    <t>520027A</t>
  </si>
  <si>
    <t>PRIX U HT</t>
  </si>
  <si>
    <t>450000</t>
  </si>
  <si>
    <t>450002</t>
  </si>
  <si>
    <t>001309</t>
  </si>
  <si>
    <t>130501</t>
  </si>
  <si>
    <t>130500A</t>
  </si>
  <si>
    <t>130521</t>
  </si>
  <si>
    <t>130517</t>
  </si>
  <si>
    <t>130203</t>
  </si>
  <si>
    <t>130144</t>
  </si>
  <si>
    <t>235209</t>
  </si>
  <si>
    <t>235272</t>
  </si>
  <si>
    <t>210018</t>
  </si>
  <si>
    <t>0760</t>
  </si>
  <si>
    <t>014105</t>
  </si>
  <si>
    <t>014106</t>
  </si>
  <si>
    <t>014107</t>
  </si>
  <si>
    <t>014108</t>
  </si>
  <si>
    <t>014109</t>
  </si>
  <si>
    <t>017102</t>
  </si>
  <si>
    <t>017103</t>
  </si>
  <si>
    <t>017104</t>
  </si>
  <si>
    <t>260126</t>
  </si>
  <si>
    <t>260113</t>
  </si>
  <si>
    <t>260130</t>
  </si>
  <si>
    <t>330105</t>
  </si>
  <si>
    <t>022111</t>
  </si>
  <si>
    <t>240129</t>
  </si>
  <si>
    <t>240130</t>
  </si>
  <si>
    <t>240192</t>
  </si>
  <si>
    <t>240193</t>
  </si>
  <si>
    <t>013205</t>
  </si>
  <si>
    <t>013206</t>
  </si>
  <si>
    <t>220115</t>
  </si>
  <si>
    <t>6-8 RUE CLAUDE BERNARD 35400 ST-MALO (SIEGE)
91 RUE HENRI DUCASSOU 56850 CAUDAN</t>
  </si>
  <si>
    <t>chenu.claude.sa@claude-chenu.com
chenu.claude.56@claude-chenu.com</t>
  </si>
  <si>
    <t>Adresse du site : www.claude-chenu.com</t>
  </si>
  <si>
    <t>sans</t>
  </si>
  <si>
    <t>sous 48h maxi après la réception des marchandises</t>
  </si>
  <si>
    <t xml:space="preserve">48h </t>
  </si>
  <si>
    <t>X</t>
  </si>
  <si>
    <t>1L</t>
  </si>
  <si>
    <t>5L</t>
  </si>
  <si>
    <t>BOITE 200un</t>
  </si>
  <si>
    <t>SEAU 800un</t>
  </si>
  <si>
    <t>750ml</t>
  </si>
  <si>
    <t>500ml</t>
  </si>
  <si>
    <t>PQT 100un</t>
  </si>
  <si>
    <t>PQT 5un</t>
  </si>
  <si>
    <t>COLIS 6un</t>
  </si>
  <si>
    <t>CTN 4000un</t>
  </si>
  <si>
    <t>CTN 3760un</t>
  </si>
  <si>
    <t>CTN 3750un</t>
  </si>
  <si>
    <t>COLIS 12un</t>
  </si>
  <si>
    <t>COLIS 96un</t>
  </si>
  <si>
    <t>COLIS 48un</t>
  </si>
  <si>
    <t>COLIS 36un</t>
  </si>
  <si>
    <t>COLIS 30un</t>
  </si>
  <si>
    <t>CTN 1000</t>
  </si>
  <si>
    <t>CTN 500</t>
  </si>
  <si>
    <t>CTN 200</t>
  </si>
  <si>
    <t>BOITE DE 100</t>
  </si>
  <si>
    <t>LA PAIRE</t>
  </si>
  <si>
    <t>BOITE DE 50</t>
  </si>
  <si>
    <t>NETTOYANT MULTI USAGE 1L ECOLABEL FLACON KERDOSE</t>
  </si>
  <si>
    <t>ULTRA BIO TENSIO FLOOR PLUS 5 L</t>
  </si>
  <si>
    <t>NETTOYANT MULTI-USAGES 5L ECOLABEL PARFUM POMME</t>
  </si>
  <si>
    <t>ULTRA BAC MULTI SURFACE + 5L</t>
  </si>
  <si>
    <t>ULTRA BAC LINGETTE PREMIUM + BOITE DE 200 95104-06-EU</t>
  </si>
  <si>
    <t>NETTOYANT DEGRAISSANT MULTI-USAGES 5L ECOLABEL</t>
  </si>
  <si>
    <t>APESIN CLEAN BACTO 5L</t>
  </si>
  <si>
    <t>LINGETTE DESINFECTANTE FLOWPAC PAQUET DE 50</t>
  </si>
  <si>
    <t>SYMBIOZ DSR 5L / PHAGOSPRAY 5L DESINFECTANT SANS RINCAGE ECOCERT</t>
  </si>
  <si>
    <t>DESINFECTANT DE CONTACT 5L</t>
  </si>
  <si>
    <t>ULTRABAC LINGETTE PREMIUM BTE 800F</t>
  </si>
  <si>
    <t>ULTRA BIO TENSIO GLASS SURF PLUS 5 L</t>
  </si>
  <si>
    <t>ULTRA BIO TENSIO GLASS SURF PLUS 750 ML</t>
  </si>
  <si>
    <t>ULTRA BAC SANITAIRE 750ML</t>
  </si>
  <si>
    <t>ULTRA BAC SANIT + 5L</t>
  </si>
  <si>
    <t>APESIN SAN CONCENTRE 5L</t>
  </si>
  <si>
    <t>ESTESOL LOTION 1L (LTW1L) RECHARGE DE 1L ECOLABEL</t>
  </si>
  <si>
    <t>CREME LAVANTE MAINS GEH 500ML</t>
  </si>
  <si>
    <t>REFRESH ORIGINAL FOAM 1L (ORG1L) RECHARGE DE 1L ECOLABEL</t>
  </si>
  <si>
    <t>REFRESH CLEAR FOAM 1L (CLR1L) ECOLABEL</t>
  </si>
  <si>
    <t>GAMME DE PRODUITS "DEB" VENDUS PAR CARTON DE 6 FLACONS DE 1L</t>
  </si>
  <si>
    <t>CHIFFON ESSUYEUR BIOSTRONG 100 FTS BLANC 38 X 42</t>
  </si>
  <si>
    <t>LAVETTE MAGIQUE 500 BLEUE 40X40 PAQUET DE 5</t>
  </si>
  <si>
    <t>LAVETTE MAGIQUE 500 JAUNE 40X40 PAQUET DE 5</t>
  </si>
  <si>
    <t>LAVETTE MAGIQUE 500 ROSE 40X40 PAQUET DE 5</t>
  </si>
  <si>
    <t>LAVETTE MAGIQUE 500 VERT 40X40 PAQUET DE 5</t>
  </si>
  <si>
    <t>BOBINE 450F BLANCHE 19X25 DC COLLEE COLIS DE 6 ECOLABEL</t>
  </si>
  <si>
    <t>BOBINE 450F BLANCHE 20X30 DEV CEN COLIS DE 6 ECOLABEL</t>
  </si>
  <si>
    <t>CHIFFON ESSUYEUR BIOSTRONG BLEU 100 FTS 38 X 42</t>
  </si>
  <si>
    <t>RLX ESSUIE MAIN ULTRACUT 150M POUR ULTRACUT MIDI BLANC COLIS DE 6 ECOLABEL</t>
  </si>
  <si>
    <t>RLX ESSUIE MAINS H1 TORK MATIC FIGHT 2 PLIS 120069 150M X 21 COLIS DE 6</t>
  </si>
  <si>
    <t>RLX ESSUIE MAINS H1 TORK MATIC 2 PLIS 290067 150M X 21 ECOLABEL COLIS DE 6</t>
  </si>
  <si>
    <t>RLX ESSUIE MAINS ULTRACUT STANDARD COLIS DE 6 2P 19G BLC ECOLABEL</t>
  </si>
  <si>
    <t>ESSUIE MAINS GEH 21.5X24 2PLIS BLANC CARTON DE 4000 ECOLABEL</t>
  </si>
  <si>
    <t>ESSUIE MAIN V NATUREL 2 PLIS ECOLABEL 22.4X23 CART 4000 (20X200)</t>
  </si>
  <si>
    <t>ESSUIE MAIN Z 20.3 x 24 TRADITION ECOLABEL - carton de 20 recharges</t>
  </si>
  <si>
    <t>ESSUIE MAIN Z TRADITION PLUS ECOLABEL PURE OUATE 2P 22X24 CART 3760 (20X188)</t>
  </si>
  <si>
    <t>ESSUIE MAIN W STANDING PLUS 23.5X32 3750F (25x150) 2P BLANC ECOLABEL</t>
  </si>
  <si>
    <t>ESSUIE MAINS PLIE M 2 PLIS LISSE 31 X21.3CM CARTON DE 3760 FTS</t>
  </si>
  <si>
    <t>PH 6 RLX 900F MAXI BLC 2P PURE OUATE ECOLABEL</t>
  </si>
  <si>
    <t>PH T8 TORK SMARTONE BLANC 1150F COLIS 6RLX ECOLABEL 472242</t>
  </si>
  <si>
    <t>PH 12 RLX 180M MINI JUMBO COLIS DE 12 ECOLABEL</t>
  </si>
  <si>
    <t>PH T9 TORK SMARTONE MINI 620F COLIS 12RLX ECOLABEL 472193</t>
  </si>
  <si>
    <t>PH 96 RLX OUATE 200F MICROGAUFRE ECOLABEL</t>
  </si>
  <si>
    <t>PH T4 TORK 48 RLX 198F ADVANCE MICROGAUFRE ECOLABEL 472639</t>
  </si>
  <si>
    <t>PH FEUILLES ENCHEVETREES A PLAT 36 PAQUETS DE 250 ECOLABEL</t>
  </si>
  <si>
    <t>PH T3 TORK PACK DOUX 2P 252F BLANC COLIS 30 PQTS 114273 ECOLABEL</t>
  </si>
  <si>
    <t>MASQUE BLEU 3P CHIRURG BARRETTE BTE 50 HTE PROTECTION filtration &gt; 98 % EN14683 TYPE 2</t>
  </si>
  <si>
    <t>GEL HYDROALCOOLIQUE 5L</t>
  </si>
  <si>
    <t>GEL HYDROALCOOLIQUE 500ML ULTRAMAIN S A POMPE</t>
  </si>
  <si>
    <t>GANTS MENAGE GADIS (LA REFERENCE CHANGE EN FONCTION DE LA TAILLE - CF. DEVIS EN PJ)</t>
  </si>
  <si>
    <t>SACS POUBELLE 20L BLANC 10mic PEHD CART DE 1000 (450x470)</t>
  </si>
  <si>
    <t>SACS POUBELLE 30L NOIR 25mic CART DE 500 (500X650)</t>
  </si>
  <si>
    <t>SACS POUBELLE 50L NOIR 25mic CART DE 500 (680X750)</t>
  </si>
  <si>
    <t>SACS POUBELLE 100L NOIR 33mic PREMIUM CART DE 200 (820X870)</t>
  </si>
  <si>
    <t>NAPPES DAMASSEES 1.20M X 100M BLANC</t>
  </si>
  <si>
    <t>GANTS NITRILE BLEU BOITE DE 100 AQL 1.5 (LA REFERENCE CHANGE EN FONCTION DE LA TAILLE - CF. DEVIS EN PJ)</t>
  </si>
  <si>
    <t>GANTS LATEX NON POUDRE BOITE DE 100 (LA REFERENCE CHANGE EN FONCTION DE LA TAILLE - CF. DEVIS EN PJ)</t>
  </si>
  <si>
    <t>GANTS LATEX SMALL BOITE DE 100 (LA REFERENCE CHANGE EN FONCTION DE LA TAILLE - CF. DEVIS EN PJ)</t>
  </si>
  <si>
    <t>GANTS VINYL NON POUDRE BOITE DE 100(LA REFERENCE CHANGE EN FONCTION DE LA TAILLE - CF. DEVIS EN PJ)</t>
  </si>
  <si>
    <t>GANTS VINYL SMALL BTE DE 100 AQL 1.5 (LA REFERENCE CHANGE EN FONCTION DE LA TAILLE - CF. DEVIS EN PJ)</t>
  </si>
  <si>
    <t>ULTRA VERT</t>
  </si>
  <si>
    <t>ULTRA BIO</t>
  </si>
  <si>
    <t>ULTRA BAC</t>
  </si>
  <si>
    <t>TANA</t>
  </si>
  <si>
    <t>CHRISTEYNS</t>
  </si>
  <si>
    <t>DEB</t>
  </si>
  <si>
    <t>ULTRA MAINS</t>
  </si>
  <si>
    <t>PROWIPE</t>
  </si>
  <si>
    <t>ULTRA CUT</t>
  </si>
  <si>
    <t>TORK</t>
  </si>
  <si>
    <t>ULTRA SAC</t>
  </si>
  <si>
    <t>CGMP</t>
  </si>
  <si>
    <t>PRO EPHY</t>
  </si>
  <si>
    <t>ECOLABEL</t>
  </si>
  <si>
    <t>ORIGINE France garantie</t>
  </si>
  <si>
    <t>T24</t>
  </si>
  <si>
    <t xml:space="preserve">ECOCERT / NORDIC SWAN </t>
  </si>
  <si>
    <t>ORIGINE France garantie
ECOCERT</t>
  </si>
  <si>
    <t>T28</t>
  </si>
  <si>
    <t>CONTACT ALIM.</t>
  </si>
  <si>
    <t>ECOLABEL / CONTACT ALIM.</t>
  </si>
  <si>
    <t>HC</t>
  </si>
  <si>
    <t>ECOLABEL / ORIGINE FR. GARANTIE</t>
  </si>
  <si>
    <t>ECOLABEL / CONTACT ALIM. / ORIGINE FR.GARANTIE</t>
  </si>
  <si>
    <t>BACTERNET + FONGICIDE/BACTERICIDE/VIRUCIDE  5KG
Nettoyant Dégraissant Désinfectant. Légèrement moussant, nettoie et désinfecte les sols et surfaces, le matériel et les ustensiles de cuisine. Fortement dégraissant sur les graisses animales et végétales.</t>
  </si>
  <si>
    <t>ULTRA BAC DESINFECTANT ALIMENTAIRE  SANS RINCAGE PULVE DE 750ML
Spray destiné à la désinfection sans rinçage des surfaces et matériels. Utilisé en milieu agroalimentaire, médical et paramédical. Bactéricide EN 1040 - EN 1276 - EN 13727. Fongicide EN 1275 - EN 1650 - EN 13624 - EN 13697. Virucide EN 14476.</t>
  </si>
  <si>
    <t>ULTRA BAC LINGETTE PREMIUM + BOITE  DE 200 95104-06-EU
Lingette destinée à la désinfection sans rinçage des surfaces et matériels. Utilisé en milieu agroalimentaire, médical et paramédical. Prêt à l'emploi, actif dès 30 secondes, large spectre antimicrobien.</t>
  </si>
  <si>
    <t>FOUR LIQUIDE SANS ODEUR 5KG
Décapant liquide hautement alcalin prêt à l'emploi pour l'entretien des fours, plaques de cuisson et pour le dégraissage des friteuses. Sans odeur à l'utilisation.</t>
  </si>
  <si>
    <t>FOUR LIQUIDE SANS ODEUR PULVE  DE 750ML
Décapant liquide hautement alcalin prêt à l'emploi pour l'entretien des fours, plaques de cuisson et pour le dégraissage des friteuses. Sans odeur à l'utilisation.</t>
  </si>
  <si>
    <t>NETTOYANT DEGRAISSANT MULTI-USAGES  5L ECOLABEL
Détergent alcalin, prêt à l'emploi, dégraisse les surfaces en cuisine. Certifié Ecolabel Européen. pH : &gt; 12</t>
  </si>
  <si>
    <t>LINGETTE DESINFECTANTE FLOWPAC PAQUET DE 50 
Lingette destinée à la désinfection sans rinçage des surfaces et matériels. Utilisé en milieu agroalimentaire, médical et paramédical.</t>
  </si>
  <si>
    <t>ULTRABAC LINGETTE PREMIUM BTE 800F
Lingette destinée à la désinfection sans rinçage des surfaces et matériels.Utilisé en milieu agroalimentaire.</t>
  </si>
  <si>
    <t>ULTRA BIO TENSIO  SANI PLUS 750 ML</t>
  </si>
  <si>
    <t>ACTISENE C300 5L DEGRAISSANT DESINFECTANT
Dégraissant désinfectant en milieu alimentaire homologué par le ministère de l'Agriculture. Nettoie, dégraisse et désinfecte en une seule opération par aspersion, trempage, brossage, canon à mousse ou nettoyeur haute pression. Sans colorant ni parfum. pH 12|Bactéricide, levuricide, fongicide et virucide. Actif sur Listeria monocytogenes, Salmonella enterica, Lactobacillus plantarum, Escherichia coli.</t>
  </si>
  <si>
    <t>ULTRA BIO TENSIO  GLASS SURF PLUS 5 L</t>
  </si>
  <si>
    <t>ULTRA BIO TENSIO  GLASS SURF PLUS 750 ML</t>
  </si>
  <si>
    <t>ULTRA BAC SANITAIRE 750ML
Formule acide moussante prête à l'emploi. Détartre, désinfecte et désodorise toutes les surfaces sanitaires. Sans allergène. pH : 2,2</t>
  </si>
  <si>
    <t>ULTRA BAC SANIT +  5L
Formule acide moussante prête à l'emploi. Détartre, désinfecte et désodorise toutes les surfaces sanitaires. Sans allergène. pH : 2,2</t>
  </si>
  <si>
    <t>PLONGE MANUELLE 5L ECOLABEL
Détergent dégraissant concentré écologique conçu pour le lavage manuel et le trempage de la vaisselle. Il dissout les salissures grasses et écourte le temps de séchage. Mousse stable et puissant pouvoir dégraissant.</t>
  </si>
  <si>
    <t>PLONGE MANUELLE 1L ECOLABEL
Liquide plonge vaisselle manuelle à la glycérine,|nettoie, dégraisse et fait briller sans laisser de|traces. Il facilite également le sèchage.|Il est doux pour les mains.</t>
  </si>
  <si>
    <t>LAVAGE VAISSELLE FORCE XTRA 24 KG SYMBIOZ ALCAL NORDIC ECOLABEL</t>
  </si>
  <si>
    <t>FOOD SOLID 5KG LAVAGE VAISSELLE ECO LABEL
Détergent en poudre solide concentré Écolabel pour le lavage automatique de la vaisselle en machine professionnelle. Efficace toutes eaux. Élimine les souillures les plus tenaces. Très économique, utilisation en doseur automatique.</t>
  </si>
  <si>
    <t>RINCAGE VAISSELLE ECOLABEL 5KG
Liquide concentré destiné au rinçage de la vaisselle en machine. Réduit le temps de séchage, empêche les dépôts de calcaire, préserve la brillance et l'éclat de la vaisselle.</t>
  </si>
  <si>
    <t>RENOVANT VAISSELLE SEAU DE 10KG  RENOVATEUR ALCALIN SANS PHOSPHATES
Poudre destinée à la rénovation de la vaisselle en trempage et en machine. Poudre désincrustante à fort pouvoir séquestrant et mouillant.</t>
  </si>
  <si>
    <t>TREMPE + SEAU DE 10KG  PRE-TREMPAGE DE LA VAISSELLE
Poudre de trempage avant le lavage de la vaisselle en machine. Convient pour les plats et couverts en inox.</t>
  </si>
  <si>
    <t>AGROBAC LOTION WASH 1L (ABL1LMD)  RECHARGE DE 1L
Lotion lavante antibactérienne pour les mains,extrêmement efficace, sans parfum. Elaborée spécifiquement pour une utilisation dans les environnements sensibles, au contact des aliments, qui nécessitent des niveaux d'hygiène particulièrement élevés.</t>
  </si>
  <si>
    <t>ULTRA BAC CREME LAVANTE DESINFECTAN TE FLACON POMPE DE 500 ML
Crème douce destiné au lavage et la désinfection bactéricide des mains uniquement. Tolérance cutanée accrue limite les risques d'allergies. Compatible avec tous les appareils distributeurs de savon liquide.</t>
  </si>
  <si>
    <t>OXYBAC EXTRA OXYEX1LFR DEB 1L
Mousse lavante désinfectante pour les mains, sans parfum, ni colorant. Cartouche équipée d'un insert unique optidose (1.5ml) permettant un lavage désinfectant avec une seule dose. Utilisation en milieux alimentaires. 666 lavages par cartouche</t>
  </si>
  <si>
    <t>CHIFFON ESSUYEUR BIOSTRONG 100 FTS BLANC 38 X 42
Chiffon non tissé enchevêtré. Remplace le torchon cuisinier. Protège de la chaleur et des coupures. Paquet de 100 fts - 42 x 38 cm.</t>
  </si>
  <si>
    <t>LAVETTE MAGIQUE 500 BLEUE 40X40  PAQUET DE 5
Lavette Microfibre tissée 40x40cm Usage Long. Excellent pouvoir de nettoyage, à sec pour un dépoussiérage impeccable, humide, avec ou sans chimie pour les surfaces vitrées, sanitaires, tous revêtements. Lavable plus de 500 fois à 90°.</t>
  </si>
  <si>
    <t>BOBINE  450F BLANCHE 19X25 DC COLLEE COLIS DE 6 ECOLABEL
Bobine dévidage centrale maxi blanche 450 Formats. ECOLABEL, technologie HYDRAPLUS. Pure ouate de cellulose. 2x17 g/m2, 2 plis collés. Agréé contact alimentaire.</t>
  </si>
  <si>
    <t>MOP 3en1 MICROFIBRE 45x15 BLEU 
Mop de nettoyage au mouillé ou de dépoussiérage, désinfection de tous types de sols. Concept 3en1, s'adapte sur les poches/languettes/Sillets. 75% polyester, 25% polyamide. Dimensions 45x15cm, couleur bleu. Résiste à une température de lavage de 60°.</t>
  </si>
  <si>
    <t>BANDEAU TRICOMPOSITION DELTA VELCRO 14 X 48 CM VERT ET ROUGE
Utilisation à sec ou humide pour un dépoussièrage efficace ou en pré-imprégnation pour un lavage des sols performant et sans effort. Forte densité pour une amélioration sensible des performances. Sa triple composition permet un raclage des macro-salissures (action du polypropylène), un décrochage des micro-salissures (polyester) et l'absorption des liquides et des salissures (Microfibre).|Balayage jusqu'à 100m2 de surface dépoussièrée|Lavage par méthode de pré-imprégnation|Pour 20m2:|- 175 ml pour 1 bandeau|- 350 ml pour 2 bandeaux|Pour 40m2:|- 250 ml pour 1 bandeau|- 500 ml pour 2 bandeaux</t>
  </si>
  <si>
    <t>CHIFFON ESSUYEUR BIOSTRONG  BLEU 100 FTS 38 X 42
Chiffon non tissé enchevêtré. Remplace le torchon cuisinier. Protège de la chaleur et des coupures. Paquet de 100 fts - 42 x 38 cm.</t>
  </si>
  <si>
    <t>LAVETTE NT AB80 50X35 JAUNE GEH LOT DE 25  
Lavette non tissé AB80 75% viscose, 25% polyester, 80gr/m2. Format 50x35cm. Traitée anti prolifération bactérienne. Pour l'essuyage et le lavage quotidien, lavable en machine à 95° jusqu'à 30 fois</t>
  </si>
  <si>
    <t>LAVETTE NT AB80 50X35 BLANCHE GEH LOT DE 25</t>
  </si>
  <si>
    <t xml:space="preserve">LAVETTE NT AB80 50X35 BLEU GEH LOT DE 25  </t>
  </si>
  <si>
    <t xml:space="preserve">LAVETTE NT AB80 50X35 ROSE GEH LOT DE 25  </t>
  </si>
  <si>
    <t xml:space="preserve">LAVETTE NT AB80 50X35 VERT GEH LOT DE 25  </t>
  </si>
  <si>
    <t>LAVETTE MAGIQUE 500 VERT 40X40  PAQUET DE 5</t>
  </si>
  <si>
    <t>LAVETTE MAGIQUE 500 ROSE 40X40  PAQUET DE 5</t>
  </si>
  <si>
    <t>RLX ESSUIE MAIN ULTRACUT 150M POUR ULTRACUT MIDI BLANC COLIS DE 6 ECOLABEL
Essuie Mains Rouleau UltraCut blanc à usage unique haute résistance, pure ouate de cellulose, allie performance et confort. Certifié apte au Contact alimentaire. Longueur 150Mt, laize de 18,3cm, 2 plis de 21 gr/m2. Diamètre mandrin : 39.5mm. ECOLABEL</t>
  </si>
  <si>
    <t>RLX ESSUIE MAINS H1 TORK MATIC FIGHT 2 PLIS 120069  150M X 21 COLIS DE 6</t>
  </si>
  <si>
    <t>RLX ESSUIE MAINS H1 TORK MATIC 2 PLIS 290067  150M X 21 ECOLABEL COLIS DE 6</t>
  </si>
  <si>
    <t>RLX ESSUIE MAINS ULTRACUT STANDARD COLIS DE 6 2P 19G BLC ECOLABEL
Essuie mains rouleau blanc pure ouate de cellulose 2 plis collés 19gr/m2 laize de 19,6 cm, pour distributeur ULTRACUT manuel ou à découpe automatique. ECOLABEL.</t>
  </si>
  <si>
    <t>ESSUIE MAINS GEH 21.5X24 2PLIS  BLANC CARTON DE 4000 ECOLABEL
Essuie mains confort pliage en v Blanc collé 200 formats. Pure cellulose. 2 plis, gaufré collé, 21,5 x 24 cm. 2 x 20 g/m2. Ecolabel. Carton = 20 paquets de 200 formats.</t>
  </si>
  <si>
    <t>ESSUIE MAIN V NATUREL 2 PLIS  ECOLABEL 22.4X23 CART 4000 (20X200)</t>
  </si>
  <si>
    <t>ESSUIE MAIN Z 20.3 x 24 TRADITION ECOLABEL - carton de 20 recharges 
Enchevêtré / 2 plis collés - Blanc gaufré pure cellulosse 2 x18g/m2 - 20.3 x 24cm - 20 RechargeS de 188 formats soit 3760 formats par colis</t>
  </si>
  <si>
    <t>ESSUIE MAIN Z TRADITION PLUS  ECOLABEL PURE OUATE 2P 22X24 CART 3760 (20X188)
Pure ouate de cellulose, blanc, gaufré collé. 188 fts - 24 x 22 cm.</t>
  </si>
  <si>
    <t>ESSUIE MAIN W STANDING PLUS 23.5X32  3750F (25x150) 2P BLANC ECOLABEL
Essuie mains Standing pliage en M Blanc collé 150 formats. Pure cellulose. 2 plis, gaufré collé. Dimensions du format 20,2 x 32 cm. 2 x 18 g/m2. Agréé contact alimentaire.</t>
  </si>
  <si>
    <t>ESSUIE MAINS PLIE M 2 PLIS LISSE 31 X21.3CM CARTON DE 3760 FTS
Essuie-mains pliés en 'M', à usage unique, 2 plis, lisse, dimensions 31x21.3cm, couleur blanc, extra doux. Hautement résistant et absorbant.</t>
  </si>
  <si>
    <t>PH 6 RLX 900F MAXI BLC 2P PURE OUATE ECOLABEL
Papier Hygiénique Maxi Confort. 2 plis blancs pure ouate de cellulose, 900 formats, diamètre mandrin : 61mm. ECOLABEL |</t>
  </si>
  <si>
    <t>PH T8 TORK SMARTONE BLANC 1150F COLIS  6RLX ECOLABEL 472242
1150 FEUILLES DE 18 X 13.4 CM PAR ROULEAU|2 PLIS BLANC</t>
  </si>
  <si>
    <t>PH 12 RLX 180M MINI JUMBO  COLIS DE 12 ECOLABEL
Papier hygiénique mini JUMBO ouate lisse Blanc 180 m, pure ouate, 2 plis , laize 8.5 cm prédécoupée, 15g/m2. Diamètre du mandrin 61.3 mm .</t>
  </si>
  <si>
    <t>PH T9 TORK SMARTONE MINI 620F COLIS 12RLX ECOLABEL 472193
Le mini distributeur pour papier toilette rouleau Tork SmartOne distribue une feuille de papier hygiénique à la fois, permettant de réduire la consommation de jusqu'à 40 % par rapport aux distributeurs pour rouleaux Jumbo traditionnels et couvrant ainsi plus de visites par rouleau. Les rouleaux Tork SmartOne Mini de grande capacité sont adaptés aux sanitaires exigeants à fréquentation faible, moyenne ou élevée, selon le distributeur Tork SmartOne Mini choisi.</t>
  </si>
  <si>
    <t>PH 96 RLX OUATE 200F MICROGAUFRE  ECOLABEL
Pure ouate, blanc. 200 fts - laize : 9,25 x 11,7 cm ECOLABEL</t>
  </si>
  <si>
    <t>PH FEUILLES ENCHEVETREES A PLAT 36 PAQUETS DE 250 ECOLABEL
Feuilles enchevêtrées, pure ouate, blanc, 2 plis, lisse. 250 fts - 11 x 21 cm. ECOLABEL</t>
  </si>
  <si>
    <t>PH T3 TORK PACK DOUX 2P 252F BLANC COLIS  30 PQTS 114273 ECOLABEL
Essuie Mains pour distributeur ex-Impulse. Rouleaux de 143Mt, laize 19,5cm, 2 plis blanc gaufré collé, gaufrage 'Fleur de Lotus'. Format de 25, 30 ou 40cm selon réglage de l'appareil. Agréé Contact alimentaire, Bactériologiquement Contrôlé.</t>
  </si>
  <si>
    <t>SACS POUBELLE  30L NOIR 25mic  CART DE 500 (500X650)
Sac à déchet en polyéthylène basse densité vierge (PEBD), capacité 30l, renforcé, couleur noir. 100% recyclé et recyclable, soudure à plat, épaisseur 25 microns, dimensions 500x650mm.</t>
  </si>
  <si>
    <t>SACS POUBELLE  50L NOIR 25mic  CART DE 500 (680X750)
Sac à déchet en polyéthylène basse densité vierge (PEBD), capacité 50l, renforcé, couleur noir. 100% recyclé et recyclable, soudure à plat, épaisseur 25 microns, dimensions 680x750mm.</t>
  </si>
  <si>
    <t>SACS POUBELLE 100L NOIR 55 microns  820 x 870 CARTON DE 200
Sac à déchet en polyéthylène basse densité vierge (PEBD), capacité 100l, renforcé, couleur noir. 100% recyclé et recyclable, soudure à plat, épaisseur 55 microns, dimensions 820x870mm.</t>
  </si>
  <si>
    <t>SACS POUBELLE 110L NOIR 55mic  CART DE 200 (700X1075) PEBD
Sac à déchet en polyéthylène basse densité vierge (PEBD), capacité 110l, renforcé, couleur noir. 100% recyclé et recyclable, soudure à plat, épaisseur 55 microns, dimensions 700x1075mm.</t>
  </si>
  <si>
    <t>SACS POUBELLE 130L NOIR 60mic  CART DE 100 (820X1150) PEBD
Sac à déchet en polyéthylène basse densité vierge (PEBD), capacité 130l, renforcé, couleur noir. 100% recyclé et recyclable, soudure à plat, épaisseur 60 microns, dimensions 820x1150mm.</t>
  </si>
  <si>
    <t>HOUSSE CONTAINERS 240L 25mic PEBD  CART DE 100 (1200x1350)
Housse conteneur en polyéthylène basse densité vierge (PEBD), capacité 240l, renforcé, couleur noir. 100% recyclé et recyclable, soudure à plat, épaisseur 25 microns, dimensions 1150x1350mm. Rouleau de 10.</t>
  </si>
  <si>
    <t>HOUSSE CONTAINERS 340L 25mic PEBD CART DE 100 (1350x1450)
Housse conteneur en polyéthylène basse densité vierge (PEBD), capacité 330l, renforcé, couleur noir. 100% recyclé et recyclable, soudure à plat, épaisseur 25 microns, dimensions 1310x1350mm. Rouleau de 10.</t>
  </si>
  <si>
    <t>HOUSSE CONTAINERS 750L 30mic PEBD  CART DE 100 (1930x1500)
Housse conteneur en polyéthylène basse densité vierge (PEBD), capacité 750l, renforcé, couleur noir. 100% recyclé et recyclable, soudure à plat, épaisseur 30 microns, dimensions 1930x1500mm. Rouleau de 20.</t>
  </si>
  <si>
    <t>LESSIVE POUDRE CONCENTREE 15KG ECOLABEL ULTRA BLANC
Poudre linge écologique, sans phosphate, concentrée destinée au lavage de tous types de linge en milieu professionnel. Agents de blanchiment actifs dès 30 °C. Contient des azurants optiques et enzymes actifs sur les taches organiques, grasses etc.</t>
  </si>
  <si>
    <t>ATOM 5 EN 1 PREMIUM ATIM 5 EN 1 PREMIUM LESSIVE DESINFECTANTE 10 KG
Désinfecte, détache et blanchit dès 30° C, anticalcaire et intensément parfumée.</t>
  </si>
  <si>
    <t>SERV N12 TORK JUSTONE 16x24 2P CRT 8000 ECOLABEL 477687</t>
  </si>
  <si>
    <t>SERV N12 TORK JUSTONE 32x24 2P CRT 4000 PLIAGE EN 4  ECOLABEL 477691</t>
  </si>
  <si>
    <t>SERV N4 TORK XPRESSNAP 1 PLI 21.6X33 CRT 9000 ECOLABEL 10840</t>
  </si>
  <si>
    <t>SERV N4 TORK XPRESSNAP 2 PLIS 21.3X33 CRT 4000 ECOLABEL 15840</t>
  </si>
  <si>
    <t>SERV 1 PLI 30X30 OUATE BLANCHE  CARTON DE 4000 ECOLABEL</t>
  </si>
  <si>
    <t>SERV 30.30 2 PLIS OUATE BLANCHE  PAQUET DE 100 ECOLABEL
Serviette pure ouate lisse. Toucher ultra doux, pliage en 4</t>
  </si>
  <si>
    <t>EPONGES SPONTEX N°4  PAQUET DE 10 EPONGES
Eponge blonde cellulosique humide 100 % végétale dimensions 144x101x28 , bordée d'une croute pour améliorer la résistance à la torsion .</t>
  </si>
  <si>
    <t>EPONGES A RECURER GRAND MODELE PAQUET DE 10 (130X90X17)
Tampon vert extra sur éponge blonde grand modèle dimensions 130X90X24, essuyage et récurage des surfaces , lavable en machine à laver à 40°C maximum.</t>
  </si>
  <si>
    <t>EPONGE INOX 60G L'UNITE -REF.117
Boule inox 60gr en fil d'acier inoxydable pour les récurages difficiles de la vaisselle et sur les surfaces dures, s'emploie toujours avec de l'eau.</t>
  </si>
  <si>
    <t>TAMPONGE 740 131*88 (pqt 10)
Tampon vert sur éponge cellulosique grand format, 100 % végétale. Récure ef cacement et longtemps. Lavable en machine jusqu'à 95°C. Résiste à l'autoclave. Dim. 131 x 88 x 27 (ép.) mm. Carton de 24 sachets.</t>
  </si>
  <si>
    <t>GANTS NITRILE T.7/8 BLEU BOITE DE 100 AQL 1.5 
Gant nitrile bleu non poudré. Très bon toucher, très souple, très résistant, étanche, très bonne préhension, sans latex, non stérile. Pour cuisine, agro-alimentaire, conserverie, etc. Norme EN374-3, recycle, agréé contact alim.</t>
  </si>
  <si>
    <t>GANTS NITRILE T.9/10 BLEU BOITE DE 100 AQL 1.5
Gant nitrile bleu non poudré. Très bon toucher, très souple, très résistant, étanche, très bonne préhension, sans latex, non stérile. Pour cuisine, agro-alimentaire, conserverie, laboratoire, etc. Norme EN374-3, recycle, agréé contact alim.</t>
  </si>
  <si>
    <t>GANTS LATEX NON POUDRE T/7.5  BOITE DE 100
Gant latex non poudré naturel. Bonne sensibilité tactile, étanche, très bonne préhension, poudrage végétal, non stérile. Pour cuisine, laboratoire, imprimerie, petits nettoyages, examens médicaux non stériles. Norme EN374-3, recycle, agréé contact al</t>
  </si>
  <si>
    <t>GANTS LATEX MEDIUM T/7.5 BOITE DE 100
Gant latex poudré naturel. Bonne sensibilité tactile, étanche, très bonne préhension, poudrage végétal, non stérile. Pour cuisine, laboratoire, imprimerie, petits nettoyages, examens médicaux non stériles. Norme EN374-3, recycle, agréé contact alim.</t>
  </si>
  <si>
    <t>GANTS VINYL NON POUDRE T.M 7/8 BOITE DE 100
Gant vynile non poudré naturel. Taille 7,5. Très résistant et fin, bonne préhension, sans latex, poudrage végétal, non stérile. Pour cuisine, agro-alimentaire, laboratoire, assemblage de précision, travaux de peinture, salon de coiffure.</t>
  </si>
  <si>
    <t>GANTS VINYL MEDIUM BTE DE 100 T/7.5 AQL 1.5
Gant fin ambidextre couleur naturel avec micro poudrage. Conforme à la directive 89/686/CEE-Cat.I et au règlement UE n°10/2011 (contact avec les denrées alimentaires). Usage unique, CAT I, pour risques mineurs seulement.</t>
  </si>
  <si>
    <t>GANTS MENAGE GADIS T/7-7.5 LA PAIRE
Gant de ménage latex rose Catégorie I, 100% latex naturel. Très bonne sensibilité et dextérité. Intérieur floqué coton. Paume et doigts adhérisés. Epaisseur 0,35 mm. Longueur 30 cm. EN 420 : 2003.</t>
  </si>
  <si>
    <t>BOITE DE 800un</t>
  </si>
  <si>
    <t>750ML</t>
  </si>
  <si>
    <t>5KG</t>
  </si>
  <si>
    <t>BOITE DE 200un</t>
  </si>
  <si>
    <t>24KG</t>
  </si>
  <si>
    <t>10KG</t>
  </si>
  <si>
    <t>500ML</t>
  </si>
  <si>
    <t>PRO WIPE</t>
  </si>
  <si>
    <t>PQT 25un</t>
  </si>
  <si>
    <t>PRO CLEANER</t>
  </si>
  <si>
    <t>UN.</t>
  </si>
  <si>
    <t>DELTA</t>
  </si>
  <si>
    <t>HACCP / CONTACT ALIM / ORIGINE FR. GARANTIE</t>
  </si>
  <si>
    <t>CTN 100u</t>
  </si>
  <si>
    <t>COLIS DE 6u</t>
  </si>
  <si>
    <t>CTN 4000F</t>
  </si>
  <si>
    <t>CTN 3760F</t>
  </si>
  <si>
    <t>CTN 3750F</t>
  </si>
  <si>
    <t>ECOLABEL / CONTACT ALIM / ORIGINE FR. GARANTIE</t>
  </si>
  <si>
    <t xml:space="preserve">ECOLABEL </t>
  </si>
  <si>
    <t>ULTRA CUISINE</t>
  </si>
  <si>
    <t>ORIGINE France GARANTIE</t>
  </si>
  <si>
    <t>CONTACT ALIM / ORIGINE FR. GARANTIE</t>
  </si>
  <si>
    <t>GEH PRO</t>
  </si>
  <si>
    <t>ULTRA BIO TENSIO FOOD DDM PLUS 5 L
Nettoyant biosurfactant, désinfecte et dégraisse efficacement tous les types de sols et de surfaces en milieu alimentaire. Idéal pour la restauration collective et les CHR. Compatible avec les matériaux et revêtements des surfaces. pH˜14 Bactéricide EN 1276, EN 13697, Fongicide EN 1650, Levuricide EN 13697, Virucide EN 14476 + A H1N1</t>
  </si>
  <si>
    <t>ECOCERT  / ORIGINE FR. GARANTIE</t>
  </si>
  <si>
    <t>T16</t>
  </si>
  <si>
    <t>ECOCERT  / ORIGINE FR. GARANTIE / CONTACT ALIM.</t>
  </si>
  <si>
    <t>ECOLABEL  / ORIGINE FR. GARANTIE / CONTACT ALIM.</t>
  </si>
  <si>
    <t>NORDIC SWAN/ ORIGINE FR. GARANTIE / CONTACT ALIM.</t>
  </si>
  <si>
    <t>SANS PHOSPHATE</t>
  </si>
  <si>
    <t>HACCP</t>
  </si>
  <si>
    <t>COLIS DE 12u</t>
  </si>
  <si>
    <t>COLIS DE 96u</t>
  </si>
  <si>
    <t>COLIS DE 48u</t>
  </si>
  <si>
    <t>CTN 500u</t>
  </si>
  <si>
    <t>CTN 200u</t>
  </si>
  <si>
    <t>ULTRA LINGE ATOM</t>
  </si>
  <si>
    <t>SAC 15KG</t>
  </si>
  <si>
    <t>130511A</t>
  </si>
  <si>
    <t>SEAU 10KG</t>
  </si>
  <si>
    <t>SPONTEX</t>
  </si>
  <si>
    <t>CTN 8000un</t>
  </si>
  <si>
    <t>CTN 9000un</t>
  </si>
  <si>
    <t>WELCOME LUXE</t>
  </si>
  <si>
    <t>PQT 10un</t>
  </si>
  <si>
    <t>SCOTCH BRITE</t>
  </si>
  <si>
    <t>DETERGENT NEUTRE</t>
  </si>
  <si>
    <t>SOLS ET SURFACES</t>
  </si>
  <si>
    <t>DEGRAISSANT DESINFECTANT</t>
  </si>
  <si>
    <t>MOUSSE DETERGENT DESINFTANT</t>
  </si>
  <si>
    <t>SURFACES</t>
  </si>
  <si>
    <t>LINGETTE DESINFECTANTE</t>
  </si>
  <si>
    <t>SURFACES ET MATERIELS</t>
  </si>
  <si>
    <t>DETERGENT PAE</t>
  </si>
  <si>
    <t>SURFACES CUISINES</t>
  </si>
  <si>
    <t xml:space="preserve">DETERGENT NEUTRE DESINFECTANT </t>
  </si>
  <si>
    <t>LINGETTES DESINFECTANTES</t>
  </si>
  <si>
    <t>DESINFECTANT SANS RINCAGE PAE</t>
  </si>
  <si>
    <t>SURFACES HAUTES</t>
  </si>
  <si>
    <t>LINGETTES SANS RINCAGE</t>
  </si>
  <si>
    <t>NETTOYANT DESINFECTANT PAE</t>
  </si>
  <si>
    <t>SURFACES SANITAIRES</t>
  </si>
  <si>
    <t>NETTOYANT DESINCRUSTANT DESINFECTANT</t>
  </si>
  <si>
    <t>LOTION LAVANTEPARFUMEE</t>
  </si>
  <si>
    <t>MAINS</t>
  </si>
  <si>
    <t>MOUSSE LAVANTE PARFUMEE</t>
  </si>
  <si>
    <t>MOUSSE LAVANTE SANS PARFUM</t>
  </si>
  <si>
    <t>CHIFFON</t>
  </si>
  <si>
    <t>TORCHON CUISINE</t>
  </si>
  <si>
    <t>LAVETTE MICROFIBRE</t>
  </si>
  <si>
    <t>TOUTES SURFACES</t>
  </si>
  <si>
    <t>ESSUYAGE</t>
  </si>
  <si>
    <t>PAPIER TOILETTE</t>
  </si>
  <si>
    <t>DESINFECTION</t>
  </si>
  <si>
    <t>NETTOYANT DEGRAISSANT DESINFECTANT</t>
  </si>
  <si>
    <t>DESINFECTANT SANS RINCAGES</t>
  </si>
  <si>
    <t>DECAPANT PAE</t>
  </si>
  <si>
    <t>FOUR PLAQUES DE CUISSON FRITEUSE</t>
  </si>
  <si>
    <t>DETERGENT ALCALIN PAE</t>
  </si>
  <si>
    <t>SURFACES CUISINE</t>
  </si>
  <si>
    <t>NETTOYANT DETARTANT DESINFECTANT</t>
  </si>
  <si>
    <t>NETTOYANT DESINFECTANT</t>
  </si>
  <si>
    <t>NETTOYANT DETARTRANT DESINFECTANT PAE</t>
  </si>
  <si>
    <t xml:space="preserve">NETTOYANT DETARTRANT DESINFECTANT </t>
  </si>
  <si>
    <t>DETERGENT DEGRAISSANT CONCENTRE</t>
  </si>
  <si>
    <t>PLONGE MANUELLE</t>
  </si>
  <si>
    <t>VAISSELLES EN MACHINE</t>
  </si>
  <si>
    <t>LAVAGE VAISSELLE LIQUIDE</t>
  </si>
  <si>
    <t>LAVAGE VAISSELLE POUDRE</t>
  </si>
  <si>
    <t>RINCAGE VAISSELLES</t>
  </si>
  <si>
    <t>AVEC DOSEUR</t>
  </si>
  <si>
    <t>RENOVANT</t>
  </si>
  <si>
    <t>RENOVATION EN TREMPAGE</t>
  </si>
  <si>
    <t>POUR LA VAISSELLE</t>
  </si>
  <si>
    <t>POUDRE TREMPAGE</t>
  </si>
  <si>
    <t>VAISSELLES</t>
  </si>
  <si>
    <t>LOTION ANTIBACTERIENNE</t>
  </si>
  <si>
    <t>MOUSSE DESINFECTANTE</t>
  </si>
  <si>
    <t xml:space="preserve">CHIFFON </t>
  </si>
  <si>
    <t>SOLS</t>
  </si>
  <si>
    <t>MAINS SURFACES HAUTES</t>
  </si>
  <si>
    <t>BANDEAU LAVAGE</t>
  </si>
  <si>
    <t>LAVETTE AJOUREE</t>
  </si>
  <si>
    <t>SURFACES HAUTES CUISINE</t>
  </si>
  <si>
    <t>LESSIVE POUDRE</t>
  </si>
  <si>
    <t>TOUS TYPES DE LINGE</t>
  </si>
  <si>
    <t>RECURAGE</t>
  </si>
  <si>
    <t>02 99 82 38 38   -  02 97 81 08 71</t>
  </si>
  <si>
    <t>Site marchand avec conditions GAEL29-22 en ligne.Les articles de la mercuriale sont disponibles dans le mini catalogue du marché. L'étabnlissement sollicite ses codes d'accès. Les produits du marché sont indentifiables dans un onglet de la page</t>
  </si>
  <si>
    <r>
      <t>Tarifs fixes : 2 Mercuriales des essentiels en onglets suivants : "CUISINE" et "ENTRETIEN LOCAUX HORS CUISINE".
COMMANDES : Lors de vos commandes, pensez à privilégier les produits des mercuriales. Ils seront normalement prioritairement conseillés par les commerciaux lors des passations de commandes. Si vous constatez des manquements à ce niveau, merci d'en informer le GAEL. Les équipes commerciales doivent respecter cette condition. Ceci afin d'éviter trop d'abus en Hors Marché et de payer un prix bien souvent trop élevé.</t>
    </r>
    <r>
      <rPr>
        <sz val="12"/>
        <rFont val="Arial"/>
        <family val="2"/>
      </rPr>
      <t xml:space="preserve">
</t>
    </r>
    <r>
      <rPr>
        <b/>
        <sz val="12"/>
        <rFont val="Arial"/>
        <family val="2"/>
      </rPr>
      <t>Remise</t>
    </r>
    <r>
      <rPr>
        <sz val="12"/>
        <rFont val="Arial"/>
        <family val="2"/>
      </rPr>
      <t xml:space="preserve"> effectuée dans le cas de commande de produits "hors mercuriale" :   </t>
    </r>
    <r>
      <rPr>
        <b/>
        <u/>
        <sz val="12"/>
        <rFont val="Arial"/>
        <family val="2"/>
      </rPr>
      <t xml:space="preserve">   30   %</t>
    </r>
  </si>
  <si>
    <r>
      <t xml:space="preserve">Possibilité de transformer la mercuriale en </t>
    </r>
    <r>
      <rPr>
        <b/>
        <u/>
        <sz val="12"/>
        <rFont val="Arial"/>
        <family val="2"/>
      </rPr>
      <t>BON DE COMMANDE TYPE</t>
    </r>
    <r>
      <rPr>
        <sz val="12"/>
        <rFont val="Arial"/>
        <family val="2"/>
      </rPr>
      <t xml:space="preserve"> (version "remplissable" directement pour un envoi dématérialisé simplifié).</t>
    </r>
  </si>
  <si>
    <t xml:space="preserve"> OUI </t>
  </si>
  <si>
    <t xml:space="preserve">NON </t>
  </si>
  <si>
    <r>
      <t xml:space="preserve">30 jours FDM
</t>
    </r>
    <r>
      <rPr>
        <i/>
        <sz val="12"/>
        <rFont val="Arial"/>
        <family val="2"/>
      </rPr>
      <t>Nous attirons votre attention sur l'importance de régler les factures dans les temps réglementaires afin d'éviter aux entreprises partenanires tout souci d'entrées de trésorerie qui les pénaliserait à terme pour faire face à leur contraintes économiques.</t>
    </r>
  </si>
  <si>
    <t>Finistère - Nombre de commerciaux : 3</t>
  </si>
  <si>
    <t>Côtes d'Armor - Nombre de commerciaux : 3</t>
  </si>
  <si>
    <t>ETABLISSEMENTS CLAUDE CHENU</t>
  </si>
  <si>
    <t>SERVICES - ACCOMPAGNEMENT</t>
  </si>
  <si>
    <t>Toutes tailles</t>
  </si>
  <si>
    <t xml:space="preserve">MARQUE </t>
  </si>
  <si>
    <t>MARQUE</t>
  </si>
  <si>
    <t>"ENTRETIEN DES LOCAUX - HORS CUISINE"</t>
  </si>
  <si>
    <t>SOMMAIRE
(cliquer sur le rubrique recherchée) :</t>
  </si>
  <si>
    <t>"CUISINE"</t>
  </si>
  <si>
    <t>MASQUE CHIRUGICAL JETABLE 3 PLIS TYPE I FILTRATION 95% NORME EN 14683:2019</t>
  </si>
  <si>
    <t>000108</t>
  </si>
  <si>
    <t>PRECISER UNITE DE PRIX</t>
  </si>
  <si>
    <t>NOUVEAUX TARIF TTC</t>
  </si>
  <si>
    <t>% APPLIQUE</t>
  </si>
  <si>
    <t>PRIX U
TTC actuel</t>
  </si>
  <si>
    <t>520032 désormais</t>
  </si>
  <si>
    <t xml:space="preserve">pqt de 100 desormais </t>
  </si>
  <si>
    <t>001304A</t>
  </si>
  <si>
    <t>001063A</t>
  </si>
  <si>
    <t>330109A</t>
  </si>
  <si>
    <t xml:space="preserve">220504 DESORMAIS </t>
  </si>
  <si>
    <t>001302A</t>
  </si>
  <si>
    <t>018132A</t>
  </si>
  <si>
    <t>520012A</t>
  </si>
  <si>
    <t>520032 Desormais</t>
  </si>
  <si>
    <t>PQT 100 desormais tva 5,5</t>
  </si>
  <si>
    <t>NOUVEAU TARIF TTC</t>
  </si>
  <si>
    <t>bidon</t>
  </si>
  <si>
    <t>boite</t>
  </si>
  <si>
    <t>flacon</t>
  </si>
  <si>
    <t>paquet</t>
  </si>
  <si>
    <t>spray</t>
  </si>
  <si>
    <t>cartouche</t>
  </si>
  <si>
    <t>seau</t>
  </si>
  <si>
    <t>colis</t>
  </si>
  <si>
    <t>unité</t>
  </si>
  <si>
    <t>carton</t>
  </si>
  <si>
    <t>sac</t>
  </si>
  <si>
    <t>rouleau</t>
  </si>
  <si>
    <t>ARRET VENTE sur ce format</t>
  </si>
  <si>
    <t xml:space="preserve">PAS DE DATE DE DISPONIBILITE CONNUE A CE JOUR </t>
  </si>
  <si>
    <t>NOUVEAU TARIF ht</t>
  </si>
  <si>
    <t>sachet</t>
  </si>
  <si>
    <t>TGAP</t>
  </si>
  <si>
    <t>ARRET VENTE</t>
  </si>
  <si>
    <t>130916A</t>
  </si>
  <si>
    <t>330106A</t>
  </si>
  <si>
    <t>341100B</t>
  </si>
  <si>
    <t>343033A</t>
  </si>
  <si>
    <t>001073A</t>
  </si>
  <si>
    <t>ARRET VENTE AU 01/03/2022</t>
  </si>
  <si>
    <t>150211</t>
  </si>
  <si>
    <t>220117
desormais</t>
  </si>
  <si>
    <t>470066</t>
  </si>
  <si>
    <t>crt de 4500</t>
  </si>
  <si>
    <t>SERVIETTE PLIEE Z 2P BLC 23 X 16,25 CM CART DE 4500 (30x150) ECOLABEL ULTRA CUT ®</t>
  </si>
  <si>
    <t>nouveau HT Juin 2022</t>
  </si>
  <si>
    <t>Nouveau Prix TTC Juin 2022</t>
  </si>
  <si>
    <t>Evolution en % Selon dernier tarif</t>
  </si>
  <si>
    <t>NOUVEAU TARIF HT(avril)</t>
  </si>
  <si>
    <t>20%</t>
  </si>
  <si>
    <t>Nouveau Prix TTC Aout  2022</t>
  </si>
  <si>
    <t>label</t>
  </si>
  <si>
    <t>Nouveau Tarif 
Aout 22 HT</t>
  </si>
  <si>
    <t>Nouveau Prix TTC 
Aout  2022</t>
  </si>
  <si>
    <t>Nouveau Tarif TTC 
Sept 2022</t>
  </si>
  <si>
    <t>Nouveau Tarif HT
 16 sept 2022</t>
  </si>
  <si>
    <t>Nouveau Prix TTC 
Sept 2022</t>
  </si>
  <si>
    <t>Nouveau Tarif HT 
16 sept 2022</t>
  </si>
  <si>
    <t>Nouveau Tarif HT
 Aout 22</t>
  </si>
  <si>
    <t>Nouveau Tarif HT
01 Janvier 2023</t>
  </si>
  <si>
    <t>Nouveau Tarif TTC 
Janvier 2023</t>
  </si>
  <si>
    <r>
      <rPr>
        <b/>
        <sz val="10"/>
        <rFont val="Calibri"/>
        <family val="2"/>
      </rPr>
      <t>DESIGNATION DES PRODUITS PROPOSES :</t>
    </r>
  </si>
  <si>
    <t xml:space="preserve">480000B
Désormais 480000
</t>
  </si>
  <si>
    <r>
      <rPr>
        <strike/>
        <sz val="10"/>
        <rFont val="Calibri"/>
        <family val="2"/>
      </rPr>
      <t>713209</t>
    </r>
    <r>
      <rPr>
        <sz val="10"/>
        <rFont val="Calibri"/>
        <family val="2"/>
      </rPr>
      <t xml:space="preserve">
</t>
    </r>
    <r>
      <rPr>
        <sz val="10"/>
        <color rgb="FFFF0000"/>
        <rFont val="Calibri"/>
        <family val="2"/>
      </rPr>
      <t>Désormais 716036</t>
    </r>
  </si>
  <si>
    <r>
      <t xml:space="preserve">35302 </t>
    </r>
    <r>
      <rPr>
        <strike/>
        <sz val="10"/>
        <color theme="1"/>
        <rFont val="Calibri"/>
        <family val="2"/>
      </rPr>
      <t>ex 14603</t>
    </r>
  </si>
  <si>
    <t>280113B</t>
  </si>
  <si>
    <t>PH 350M 6 RLX 2PLIS BLC  PURE CELLULOSE ULTRA CUT ®</t>
  </si>
  <si>
    <t>010104-010103--010105-010106</t>
  </si>
  <si>
    <t>COLIS DE 6</t>
  </si>
  <si>
    <t>Nouveauté Avril 23</t>
  </si>
  <si>
    <t xml:space="preserve">ASPIRATEUR ZEF 10 </t>
  </si>
  <si>
    <t>SACS ASPIRATEUR 10L ZEF10 SYNTHETIQUE VIPER PAQUET 10 VA81398-P10</t>
  </si>
  <si>
    <t>aspirateurs</t>
  </si>
  <si>
    <t>PROCLEANER</t>
  </si>
  <si>
    <t>412009</t>
  </si>
  <si>
    <t>412010</t>
  </si>
  <si>
    <t>ASPIRATION</t>
  </si>
  <si>
    <t>PIECE</t>
  </si>
  <si>
    <t>PAQUET</t>
  </si>
  <si>
    <t>NOUVEAUTE AVRIL 2023</t>
  </si>
  <si>
    <t>BROSSE MOP ROUGE ET NOIR CAOUTCHOUC</t>
  </si>
  <si>
    <t>LAVETTE MICROFIBRE DOTTY  BLEUE 40X40 PAQUET DE 5</t>
  </si>
  <si>
    <t>LAVETTE MICROFIBRE DOTTY JAUNE 40X40 PAQUET DE 5</t>
  </si>
  <si>
    <t>LAVETTE MICROFIBRE DOTTY  ROSE 40X40 PAQUET DE 5</t>
  </si>
  <si>
    <t>LAVETTE MICROFIBRE DOTTY  VERTE 40X40 PAQUET DE 5</t>
  </si>
  <si>
    <t>GANT MICROFIBRE VITRE VERT DELTA 14 X 26 CM SACHET 2</t>
  </si>
  <si>
    <t>HOUSSE MICROFIBRE DELTA FLEX 7.5 X 54CM</t>
  </si>
  <si>
    <t>MANCHE DELTA TELESCOPIQUE ERGONOMIQUE 1M-1.80M</t>
  </si>
  <si>
    <t>BANDEAU MICROFIBRE VITRE VERT DELTA 12X30 CM VELCRO 200GR/M2</t>
  </si>
  <si>
    <t>0049</t>
  </si>
  <si>
    <t>0142</t>
  </si>
  <si>
    <t>0143</t>
  </si>
  <si>
    <t>0144</t>
  </si>
  <si>
    <t>0145</t>
  </si>
  <si>
    <t>0150</t>
  </si>
  <si>
    <t>0151</t>
  </si>
  <si>
    <t>0154</t>
  </si>
  <si>
    <t>0159</t>
  </si>
  <si>
    <t>CONCEPT MICROFIBRE</t>
  </si>
  <si>
    <t>LE PQT DE 5</t>
  </si>
  <si>
    <t>LE PQT DE 2</t>
  </si>
  <si>
    <t>NOUVEAUTE AVRIL 23</t>
  </si>
  <si>
    <t>PICHET DOSEUR DELTA 1 L</t>
  </si>
  <si>
    <t>BANDEAU MICROFIBRE DE DEPOUSSIERAGE 11.5 X 45 CM VERT DELTA</t>
  </si>
  <si>
    <t>SUPPORT DELTA ERGO+ EXTRA PLAT VERT 40x36x8CM CONNECTIQUE EN S</t>
  </si>
  <si>
    <t>SUPPORT DELTA EXTRA PLAT  VERT 8* 40 CM</t>
  </si>
  <si>
    <t>SUPPORT VELCRO BLANC EXTRA PLAT DELTA 25x8CM</t>
  </si>
  <si>
    <t>BANDEAU TRICOMPOSITION 14 X 30 CM VELCRO VERT ET ROUGE DELTA</t>
  </si>
  <si>
    <t>0871</t>
  </si>
  <si>
    <t>0979</t>
  </si>
  <si>
    <t>1352</t>
  </si>
  <si>
    <t>1369</t>
  </si>
  <si>
    <t>1372</t>
  </si>
  <si>
    <t>1383</t>
  </si>
  <si>
    <t>PHAGOSPRAY DASR 5L DESINFECTANT SANS RINCAGE ECOCERT</t>
  </si>
  <si>
    <t>ALCAL</t>
  </si>
  <si>
    <t xml:space="preserve">MULTI USAGE </t>
  </si>
  <si>
    <t xml:space="preserve">ECOCERT NORDIC SWAN CONTACT ALIMENTAIRE </t>
  </si>
  <si>
    <t>010104-010103-010105-010106</t>
  </si>
  <si>
    <t>010134-010133-010135-010136</t>
  </si>
  <si>
    <r>
      <rPr>
        <strike/>
        <sz val="10"/>
        <color rgb="FFFF0000"/>
        <rFont val="Calibri"/>
        <family val="2"/>
      </rPr>
      <t xml:space="preserve">480000B </t>
    </r>
    <r>
      <rPr>
        <sz val="10"/>
        <color rgb="FFFF0000"/>
        <rFont val="Calibri"/>
        <family val="2"/>
      </rPr>
      <t>480000</t>
    </r>
  </si>
  <si>
    <t>010108-010107-010109-010128</t>
  </si>
  <si>
    <t>GEL WC DESINFECTANT - FLACON 750ML TETE PIVOTANTE ULTRA SYSTEME ®</t>
  </si>
  <si>
    <t>GEH</t>
  </si>
  <si>
    <t>001057A</t>
  </si>
  <si>
    <t>DETERGETN DESINFECTANT ACIDE</t>
  </si>
  <si>
    <t>CREME LAVANTE AMANDE DOUCE - BIDON 5KG ULTRA MAINS ®</t>
  </si>
  <si>
    <t>001058</t>
  </si>
  <si>
    <t>SAVON CREME LAVANTE</t>
  </si>
  <si>
    <t>EXTRAFRESH 3D MARINE - BIDON 5L ALCENE ®</t>
  </si>
  <si>
    <t>EXTRAFRESH 3D POMELOS - BIDON 5L ALCENE ®</t>
  </si>
  <si>
    <t>EXTRAFRESH 3D CITRON - BIDON 5L ALCENE ®</t>
  </si>
  <si>
    <t>ALCENE</t>
  </si>
  <si>
    <t>001182</t>
  </si>
  <si>
    <t>001183</t>
  </si>
  <si>
    <t>Origine France</t>
  </si>
  <si>
    <t>DETERGENT NEUTRE DESINFECTANT DESODORISANT</t>
  </si>
  <si>
    <t>ULTRA NEUF NETTOYANT DETACHANT ECOLABEL - PULVE 750ML ULTRA VERT ®</t>
  </si>
  <si>
    <t>018115C</t>
  </si>
  <si>
    <t>Pulvé</t>
  </si>
  <si>
    <t>NETTOYANT</t>
  </si>
  <si>
    <t>SRFACES</t>
  </si>
  <si>
    <t>ULTRA NEUF NETTOYANT DETACHANT NATUREL - BIDON 5L ULTRA VERT ®</t>
  </si>
  <si>
    <t>018116A</t>
  </si>
  <si>
    <t>NETTOYANT MULTI-USAGES PARFUM PIN - BIDON 5L ULTRA VERT ®</t>
  </si>
  <si>
    <t>018119A</t>
  </si>
  <si>
    <t xml:space="preserve">DETERGENT ALCALIN </t>
  </si>
  <si>
    <t>SUPPORT BALAI LAVAGE EUROMOP  SPEED CLEAN 40X11CM</t>
  </si>
  <si>
    <t>020115</t>
  </si>
  <si>
    <t>LAVAGE A PLAT</t>
  </si>
  <si>
    <t>DOUBLE SEAU COMPACT BLEU A/PRESSE S PEED ET ROBINET</t>
  </si>
  <si>
    <t>020477</t>
  </si>
  <si>
    <t>2D AGRUMES BIDON 5L ULTRA FRESH ®</t>
  </si>
  <si>
    <t>ULTRA FRESH</t>
  </si>
  <si>
    <t>024135</t>
  </si>
  <si>
    <t>ORIGINE France</t>
  </si>
  <si>
    <t>DETERGENT NEUTRE SURODORANT</t>
  </si>
  <si>
    <t>GEL DETARTRANT WC ECOLABEL FLACON 750ML ULTRA VERT ®</t>
  </si>
  <si>
    <t>130509A</t>
  </si>
  <si>
    <t xml:space="preserve">ECOLABEL  / ORIGINE FR. GARANTIE </t>
  </si>
  <si>
    <t>DETARTRAND ACIDE</t>
  </si>
  <si>
    <t>001184</t>
  </si>
  <si>
    <t>GOMME DETACHANTE SUBLIMO PAQUET DE 10</t>
  </si>
  <si>
    <t>LE PQT DE 10</t>
  </si>
  <si>
    <t>15003</t>
  </si>
  <si>
    <t>SUBLIMO</t>
  </si>
  <si>
    <t>EPONGE DETACHANTE</t>
  </si>
  <si>
    <t>CORBEILLE PAPIER PLASTIQUE 14L AJOUREE</t>
  </si>
  <si>
    <t>TAMPEL</t>
  </si>
  <si>
    <t>190716</t>
  </si>
  <si>
    <t>DEPOUSSIERAGE</t>
  </si>
  <si>
    <t>PUREBAC FOAM WASH DEB (PBF1LMD) -RECHARGE 1L</t>
  </si>
  <si>
    <t>235203</t>
  </si>
  <si>
    <t>1ER  AVRIL 2023 - 31 MARS 2025</t>
  </si>
  <si>
    <t>SAVON BACTERICIDE</t>
  </si>
  <si>
    <t>SACS POUBELLE  50L NOIR 30µ (680X750)  CARTON DE 500</t>
  </si>
  <si>
    <t>CT 500 u</t>
  </si>
  <si>
    <t xml:space="preserve">GANTS NITRILE BLEU MEDIUM T.7-8  BOITE DE 100 AQL 1.5 </t>
  </si>
  <si>
    <t>BALAI COCO  29CM A DOUILLE</t>
  </si>
  <si>
    <t>THOMAS</t>
  </si>
  <si>
    <t>990043</t>
  </si>
  <si>
    <t>MANCHE BOIS 1.30M DIAM 24 AVEC  VIS ET ATTACHE</t>
  </si>
  <si>
    <t>990062</t>
  </si>
  <si>
    <t>PELLE PLASTIQUE POLYPROPYLENE (REF 320)</t>
  </si>
  <si>
    <t>990075</t>
  </si>
  <si>
    <t>JAVEL 2.6% - BIDON 2L</t>
  </si>
  <si>
    <t>OXENA</t>
  </si>
  <si>
    <t>960004</t>
  </si>
  <si>
    <t>JAVEL 2.6% - BIDON 1L</t>
  </si>
  <si>
    <t>960005</t>
  </si>
  <si>
    <t xml:space="preserve"> XSPRAY AGRUME ANIOS 5KG</t>
  </si>
  <si>
    <t>ANIOS</t>
  </si>
  <si>
    <t>AN2327028</t>
  </si>
  <si>
    <t>2l</t>
  </si>
  <si>
    <t>1l</t>
  </si>
  <si>
    <t>5l</t>
  </si>
  <si>
    <t>SURFACE</t>
  </si>
  <si>
    <t xml:space="preserve"> XSPRAY AGRUME ANIOS 750ML</t>
  </si>
  <si>
    <t>AN2327400</t>
  </si>
  <si>
    <r>
      <rPr>
        <b/>
        <sz val="16"/>
        <rFont val="Calibri"/>
        <family val="2"/>
      </rPr>
      <t>PRODUITS D'ENTRETIEN ET D'HYGIENE : ETABLISSEMENTS CLAUDE CHENU  -</t>
    </r>
    <r>
      <rPr>
        <b/>
        <sz val="16"/>
        <color indexed="53"/>
        <rFont val="Calibri"/>
        <family val="2"/>
      </rPr>
      <t xml:space="preserve">   </t>
    </r>
    <r>
      <rPr>
        <b/>
        <i/>
        <sz val="16"/>
        <rFont val="Calibri"/>
        <family val="2"/>
      </rPr>
      <t>Période de référencement : 1er avril 2023 - 31 mars 2025</t>
    </r>
  </si>
  <si>
    <r>
      <rPr>
        <b/>
        <sz val="16"/>
        <rFont val="Calibri"/>
        <family val="2"/>
      </rPr>
      <t>PRODUITS D'ENTRETIEN ET D'HYGIENE : ETABLISSEMENTS CLAUDE CHENU  -</t>
    </r>
    <r>
      <rPr>
        <b/>
        <sz val="16"/>
        <color indexed="53"/>
        <rFont val="Calibri"/>
        <family val="2"/>
      </rPr>
      <t xml:space="preserve">   </t>
    </r>
    <r>
      <rPr>
        <b/>
        <i/>
        <sz val="16"/>
        <rFont val="Calibri"/>
        <family val="2"/>
      </rPr>
      <t>Période de référencement : 1er avril 2023-31 mars 2025</t>
    </r>
  </si>
  <si>
    <t>2L</t>
  </si>
  <si>
    <t>PQT</t>
  </si>
  <si>
    <t>SACS POUBELLE</t>
  </si>
  <si>
    <t>ASPIRATEURS</t>
  </si>
  <si>
    <t>HAUTE Christophe (commercial zone 29-nord)
06 16 36 04 33 christophe.haute@claude-chenu.com 
xxxxxx
xxxxxx
CONGARD J-Luc (commercial zone 29 nord-est et dpt 22) 06 13 99 67 67 jean-luc.congard@claude-chenu.com
ROCHEFORT Philippe (commercial secteur 22)
06 13 99 67 34 philippe.rochefort@claude-chenu.com
LOUIS Arnaud (responsable commercial)
06 13 99 67 39 arnaud.louis@claude-chenu.com</t>
  </si>
  <si>
    <t>010130-010131-010132-010129</t>
  </si>
  <si>
    <t>010130-010129-010131-010132</t>
  </si>
  <si>
    <t>960001</t>
  </si>
  <si>
    <t>JAVEL CRUCHON A VIS - COLIS DE 24X250ml</t>
  </si>
  <si>
    <t>24*250 ML</t>
  </si>
  <si>
    <t>470051</t>
  </si>
  <si>
    <t>COLIS</t>
  </si>
  <si>
    <t>RLX ESSUIE MAIN BLC 165M 2 PLIS GAUFRE POUR MINI - COLIS DE 6 ULTRA CUT ®</t>
  </si>
  <si>
    <t>GEHCUT</t>
  </si>
  <si>
    <t>ECOLABEL Origine FranceContact Alimentaire FSC</t>
  </si>
  <si>
    <t>016100</t>
  </si>
  <si>
    <t>piece</t>
  </si>
  <si>
    <t>NEBULISEUR ATOMIZOR GUN 800ML</t>
  </si>
  <si>
    <t>Nouveau tarif Juillet 2023 HT</t>
  </si>
  <si>
    <t>Nouveau tarif juillet ttc</t>
  </si>
  <si>
    <t>évolution en %</t>
  </si>
  <si>
    <t xml:space="preserve"> Tarif TTC 
Avril 2023</t>
  </si>
  <si>
    <t xml:space="preserve"> Tarif HT
01 Avril 2023</t>
  </si>
  <si>
    <t xml:space="preserve"> Tarif TTC 
1ER AVRIL  2023</t>
  </si>
  <si>
    <t xml:space="preserve"> Tarif HT
1ER AVRIL 2023</t>
  </si>
  <si>
    <t>Nouveau Tarif  HT juillet 2023</t>
  </si>
  <si>
    <t>Nouveau tarif TTC Juillet 2023</t>
  </si>
  <si>
    <t>REVISION TARIFAIRE  1er octobre 2023</t>
  </si>
  <si>
    <t>REVISION TARIFAIRE 1er octobre 2023</t>
  </si>
  <si>
    <t>Nouveau tarif octobre 2023 ttc</t>
  </si>
  <si>
    <t>Nouveau tarif HT Octobre 2023</t>
  </si>
  <si>
    <t>990118</t>
  </si>
  <si>
    <t>évolution %</t>
  </si>
  <si>
    <r>
      <rPr>
        <b/>
        <sz val="12"/>
        <rFont val="Calibri (Corps)"/>
      </rPr>
      <t>DESIGNATION DES PRODUITS PROPOSES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</si>
</sst>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0\ &quot;€&quot;;[Red]\-#,##0\ &quot;€&quot;"/>
    <numFmt numFmtId="165" formatCode="_-* #,##0.00\ &quot;€&quot;_-;\-* #,##0.00\ &quot;€&quot;_-;_-* &quot;-&quot;??\ &quot;€&quot;_-;_-@_-"/>
    <numFmt numFmtId="166" formatCode="_-* #,##0.00\ [$€]_-;\-* #,##0.00\ [$€]_-;_-* &quot;-&quot;??\ [$€]_-;_-@_-"/>
    <numFmt numFmtId="167" formatCode="_([$€]* #,##0.00_);_([$€]* \(#,##0.00\);_([$€]* &quot;-&quot;??_);_(@_)"/>
    <numFmt numFmtId="168" formatCode="_([$€]* #,##0.00_);_([$€]* \(#,##0.00\);_([$€]* \-??_);_(@_)"/>
    <numFmt numFmtId="169" formatCode="0#&quot; &quot;##&quot; &quot;##&quot; &quot;##&quot; &quot;##"/>
    <numFmt numFmtId="170" formatCode="#,##0.00\ _€"/>
    <numFmt numFmtId="171" formatCode="#,##0.00\ &quot;€&quot;"/>
    <numFmt numFmtId="172" formatCode="#,##0.000\ _€"/>
    <numFmt numFmtId="173" formatCode="0.000"/>
    <numFmt numFmtId="174" formatCode="#,##0.000\ &quot;€&quot;"/>
  </numFmts>
  <fonts count="78" x14ac:knownFonts="1">
    <font>
      <sz val="12"/>
      <color theme="1"/>
      <name val="Arial"/>
      <family val="2"/>
    </font>
    <font>
      <sz val="12"/>
      <color theme="1"/>
      <name val="Arial"/>
      <family val="2"/>
    </font>
    <font>
      <u/>
      <sz val="12"/>
      <color theme="10"/>
      <name val="Arial"/>
      <family val="2"/>
    </font>
    <font>
      <u/>
      <sz val="12"/>
      <color theme="11"/>
      <name val="Arial"/>
      <family val="2"/>
    </font>
    <font>
      <sz val="10"/>
      <name val="Geneva"/>
      <family val="2"/>
    </font>
    <font>
      <b/>
      <sz val="12"/>
      <name val="Arial"/>
      <family val="2"/>
    </font>
    <font>
      <sz val="10"/>
      <name val="Arial"/>
      <family val="2"/>
    </font>
    <font>
      <sz val="12"/>
      <name val="Arial"/>
      <family val="2"/>
    </font>
    <font>
      <sz val="10"/>
      <name val="Times New Roman"/>
      <family val="1"/>
    </font>
    <font>
      <u/>
      <sz val="10"/>
      <color indexed="39"/>
      <name val="Arial"/>
      <family val="2"/>
    </font>
    <font>
      <sz val="10"/>
      <color theme="1"/>
      <name val="Arial"/>
      <family val="2"/>
    </font>
    <font>
      <sz val="11"/>
      <color indexed="17"/>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6"/>
      <name val="Arial"/>
      <family val="2"/>
    </font>
    <font>
      <b/>
      <i/>
      <sz val="12"/>
      <name val="Arial"/>
      <family val="2"/>
    </font>
    <font>
      <i/>
      <sz val="12"/>
      <name val="Arial"/>
      <family val="2"/>
    </font>
    <font>
      <b/>
      <i/>
      <sz val="20"/>
      <color rgb="FFFF0000"/>
      <name val="Arial"/>
      <family val="2"/>
    </font>
    <font>
      <b/>
      <i/>
      <sz val="20"/>
      <color indexed="18"/>
      <name val="Arial"/>
      <family val="2"/>
    </font>
    <font>
      <b/>
      <sz val="36"/>
      <color indexed="12"/>
      <name val="Arial"/>
      <family val="2"/>
    </font>
    <font>
      <b/>
      <i/>
      <sz val="16"/>
      <color indexed="12"/>
      <name val="Arial"/>
      <family val="2"/>
    </font>
    <font>
      <b/>
      <sz val="24"/>
      <color indexed="12"/>
      <name val="Arial"/>
      <family val="2"/>
    </font>
    <font>
      <u/>
      <sz val="10"/>
      <color indexed="12"/>
      <name val="Arial"/>
      <family val="2"/>
    </font>
    <font>
      <u/>
      <sz val="12"/>
      <name val="Arial"/>
      <family val="2"/>
    </font>
    <font>
      <b/>
      <u/>
      <sz val="12"/>
      <name val="Arial"/>
      <family val="2"/>
    </font>
    <font>
      <b/>
      <sz val="16"/>
      <color indexed="12"/>
      <name val="Arial"/>
      <family val="2"/>
    </font>
    <font>
      <b/>
      <sz val="12"/>
      <color indexed="10"/>
      <name val="Arial"/>
      <family val="2"/>
    </font>
    <font>
      <sz val="8"/>
      <name val="Arial"/>
      <family val="2"/>
    </font>
    <font>
      <sz val="10"/>
      <color theme="1"/>
      <name val="Tahoma"/>
      <family val="2"/>
    </font>
    <font>
      <b/>
      <sz val="16"/>
      <color theme="0"/>
      <name val="Arial"/>
      <family val="2"/>
    </font>
    <font>
      <b/>
      <sz val="9"/>
      <color indexed="81"/>
      <name val="Tahoma"/>
      <family val="2"/>
    </font>
    <font>
      <sz val="9"/>
      <color indexed="81"/>
      <name val="Tahoma"/>
      <family val="2"/>
    </font>
    <font>
      <b/>
      <sz val="14"/>
      <color theme="1"/>
      <name val="Calibri"/>
      <family val="2"/>
    </font>
    <font>
      <b/>
      <i/>
      <sz val="14"/>
      <color theme="1"/>
      <name val="Calibri"/>
      <family val="2"/>
    </font>
    <font>
      <b/>
      <sz val="14"/>
      <name val="Calibri"/>
      <family val="2"/>
    </font>
    <font>
      <b/>
      <i/>
      <sz val="14"/>
      <color rgb="FF000000"/>
      <name val="Calibri"/>
      <family val="2"/>
    </font>
    <font>
      <sz val="12"/>
      <color theme="1"/>
      <name val="Calibri"/>
      <family val="2"/>
    </font>
    <font>
      <sz val="16"/>
      <name val="Calibri"/>
      <family val="2"/>
    </font>
    <font>
      <b/>
      <sz val="16"/>
      <name val="Calibri"/>
      <family val="2"/>
    </font>
    <font>
      <b/>
      <sz val="16"/>
      <color indexed="53"/>
      <name val="Calibri"/>
      <family val="2"/>
    </font>
    <font>
      <b/>
      <i/>
      <sz val="16"/>
      <name val="Calibri"/>
      <family val="2"/>
    </font>
    <font>
      <sz val="12"/>
      <name val="Calibri"/>
      <family val="2"/>
    </font>
    <font>
      <sz val="22"/>
      <name val="Calibri"/>
      <family val="2"/>
    </font>
    <font>
      <b/>
      <sz val="22"/>
      <name val="Calibri"/>
      <family val="2"/>
    </font>
    <font>
      <i/>
      <sz val="12"/>
      <color theme="1"/>
      <name val="Calibri"/>
      <family val="2"/>
    </font>
    <font>
      <b/>
      <sz val="10"/>
      <color theme="0"/>
      <name val="Calibri"/>
      <family val="2"/>
    </font>
    <font>
      <sz val="10"/>
      <color theme="1"/>
      <name val="Calibri"/>
      <family val="2"/>
    </font>
    <font>
      <b/>
      <sz val="10"/>
      <color theme="1"/>
      <name val="Calibri"/>
      <family val="2"/>
    </font>
    <font>
      <sz val="10"/>
      <name val="Calibri"/>
      <family val="2"/>
    </font>
    <font>
      <b/>
      <sz val="10"/>
      <name val="Calibri"/>
      <family val="2"/>
    </font>
    <font>
      <sz val="10"/>
      <color rgb="FF000000"/>
      <name val="Calibri"/>
      <family val="2"/>
    </font>
    <font>
      <b/>
      <sz val="10"/>
      <color rgb="FF008000"/>
      <name val="Calibri"/>
      <family val="2"/>
    </font>
    <font>
      <sz val="10"/>
      <color rgb="FFFF0000"/>
      <name val="Calibri"/>
      <family val="2"/>
    </font>
    <font>
      <b/>
      <sz val="12"/>
      <color theme="1"/>
      <name val="Calibri"/>
      <family val="2"/>
    </font>
    <font>
      <sz val="8"/>
      <color theme="1"/>
      <name val="Calibri"/>
      <family val="2"/>
    </font>
    <font>
      <sz val="10"/>
      <color indexed="8"/>
      <name val="Calibri"/>
      <family val="2"/>
    </font>
    <font>
      <strike/>
      <sz val="10"/>
      <name val="Calibri"/>
      <family val="2"/>
    </font>
    <font>
      <strike/>
      <sz val="10"/>
      <color theme="1"/>
      <name val="Calibri"/>
      <family val="2"/>
    </font>
    <font>
      <b/>
      <i/>
      <sz val="10"/>
      <color theme="1"/>
      <name val="Calibri"/>
      <family val="2"/>
    </font>
    <font>
      <b/>
      <sz val="10"/>
      <color rgb="FFFF0000"/>
      <name val="Calibri"/>
      <family val="2"/>
    </font>
    <font>
      <sz val="11"/>
      <color theme="1"/>
      <name val="Calibri"/>
      <family val="2"/>
    </font>
    <font>
      <sz val="11"/>
      <color rgb="FFFF0000"/>
      <name val="Calibri"/>
      <family val="2"/>
      <scheme val="minor"/>
    </font>
    <font>
      <strike/>
      <sz val="10"/>
      <color rgb="FFFF0000"/>
      <name val="Calibri"/>
      <family val="2"/>
    </font>
    <font>
      <sz val="12"/>
      <color rgb="FFFF0000"/>
      <name val="Calibri"/>
      <family val="2"/>
    </font>
    <font>
      <i/>
      <sz val="10"/>
      <color rgb="FF000000"/>
      <name val="Calibri"/>
      <family val="2"/>
    </font>
    <font>
      <b/>
      <sz val="11"/>
      <color theme="1"/>
      <name val="Calibri"/>
      <family val="2"/>
    </font>
    <font>
      <b/>
      <sz val="11"/>
      <name val="Calibri"/>
      <family val="2"/>
    </font>
    <font>
      <b/>
      <i/>
      <sz val="12"/>
      <color theme="1"/>
      <name val="Calibri (Corps)"/>
    </font>
    <font>
      <sz val="12"/>
      <name val="Calibri (Corps)"/>
    </font>
    <font>
      <b/>
      <sz val="12"/>
      <name val="Calibri (Corps)"/>
    </font>
    <font>
      <sz val="12"/>
      <color indexed="8"/>
      <name val="Calibri (Corps)"/>
    </font>
    <font>
      <sz val="12"/>
      <color rgb="FFFF0000"/>
      <name val="Calibri (Corps)"/>
    </font>
    <font>
      <sz val="12"/>
      <color theme="1"/>
      <name val="Calibri (Corps)"/>
    </font>
    <font>
      <sz val="12"/>
      <color rgb="FF000000"/>
      <name val="Calibri (Corps)"/>
    </font>
    <font>
      <b/>
      <sz val="12"/>
      <name val="Calibri"/>
      <family val="2"/>
    </font>
  </fonts>
  <fills count="32">
    <fill>
      <patternFill patternType="none"/>
    </fill>
    <fill>
      <patternFill patternType="gray125"/>
    </fill>
    <fill>
      <patternFill patternType="solid">
        <fgColor rgb="FFFFFF00"/>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indexed="22"/>
        <bgColor indexed="64"/>
      </patternFill>
    </fill>
    <fill>
      <patternFill patternType="solid">
        <fgColor indexed="26"/>
      </patternFill>
    </fill>
    <fill>
      <patternFill patternType="solid">
        <fgColor indexed="27"/>
        <bgColor indexed="41"/>
      </patternFill>
    </fill>
    <fill>
      <patternFill patternType="solid">
        <fgColor indexed="55"/>
      </patternFill>
    </fill>
    <fill>
      <patternFill patternType="solid">
        <fgColor theme="0"/>
        <bgColor indexed="64"/>
      </patternFill>
    </fill>
    <fill>
      <patternFill patternType="solid">
        <fgColor rgb="FF008000"/>
        <bgColor indexed="64"/>
      </patternFill>
    </fill>
    <fill>
      <patternFill patternType="solid">
        <fgColor indexed="9"/>
        <bgColor indexed="64"/>
      </patternFill>
    </fill>
    <fill>
      <patternFill patternType="solid">
        <fgColor rgb="FFFFFFFF"/>
        <bgColor rgb="FFF2F2F2"/>
      </patternFill>
    </fill>
    <fill>
      <patternFill patternType="solid">
        <fgColor rgb="FFFFFF00"/>
        <bgColor rgb="FFC6D9F1"/>
      </patternFill>
    </fill>
    <fill>
      <patternFill patternType="solid">
        <fgColor rgb="FF0000FF"/>
        <bgColor rgb="FFC6D9F1"/>
      </patternFill>
    </fill>
    <fill>
      <patternFill patternType="solid">
        <fgColor theme="0" tint="-0.14999847407452621"/>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rgb="FFFF0000"/>
        <bgColor indexed="64"/>
      </patternFill>
    </fill>
    <fill>
      <patternFill patternType="solid">
        <fgColor rgb="FFFFC00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CC99"/>
        <bgColor indexed="64"/>
      </patternFill>
    </fill>
    <fill>
      <patternFill patternType="solid">
        <fgColor theme="5" tint="0.39997558519241921"/>
        <bgColor indexed="64"/>
      </patternFill>
    </fill>
    <fill>
      <patternFill patternType="solid">
        <fgColor rgb="FF00B050"/>
        <bgColor indexed="64"/>
      </patternFill>
    </fill>
    <fill>
      <patternFill patternType="solid">
        <fgColor rgb="FFFAFD8D"/>
        <bgColor indexed="64"/>
      </patternFill>
    </fill>
    <fill>
      <patternFill patternType="solid">
        <fgColor theme="7" tint="0.79998168889431442"/>
        <bgColor indexed="64"/>
      </patternFill>
    </fill>
    <fill>
      <patternFill patternType="solid">
        <fgColor rgb="FFFFFFCC"/>
        <bgColor indexed="64"/>
      </patternFill>
    </fill>
    <fill>
      <patternFill patternType="solid">
        <fgColor theme="9" tint="0.79998168889431442"/>
        <bgColor indexed="64"/>
      </patternFill>
    </fill>
    <fill>
      <patternFill patternType="solid">
        <fgColor rgb="FFFF9999"/>
        <bgColor indexed="64"/>
      </patternFill>
    </fill>
    <fill>
      <patternFill patternType="solid">
        <fgColor rgb="FFFBFAF7"/>
        <bgColor theme="0"/>
      </patternFill>
    </fill>
    <fill>
      <patternFill patternType="solid">
        <fgColor rgb="FFFBFAF7"/>
        <bgColor indexed="64"/>
      </patternFill>
    </fill>
  </fills>
  <borders count="104">
    <border>
      <left/>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indexed="22"/>
      </left>
      <right style="thin">
        <color indexed="22"/>
      </right>
      <top style="thin">
        <color indexed="22"/>
      </top>
      <bottom style="thin">
        <color indexed="22"/>
      </bottom>
      <diagonal/>
    </border>
    <border>
      <left/>
      <right/>
      <top/>
      <bottom style="thick">
        <color indexed="56"/>
      </bottom>
      <diagonal/>
    </border>
    <border>
      <left/>
      <right/>
      <top/>
      <bottom style="thick">
        <color indexed="27"/>
      </bottom>
      <diagonal/>
    </border>
    <border>
      <left/>
      <right/>
      <top/>
      <bottom style="medium">
        <color indexed="27"/>
      </bottom>
      <diagonal/>
    </border>
    <border>
      <left style="double">
        <color indexed="63"/>
      </left>
      <right style="double">
        <color indexed="63"/>
      </right>
      <top style="double">
        <color indexed="63"/>
      </top>
      <bottom style="double">
        <color indexed="63"/>
      </bottom>
      <diagonal/>
    </border>
    <border>
      <left/>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style="medium">
        <color auto="1"/>
      </left>
      <right style="medium">
        <color auto="1"/>
      </right>
      <top style="medium">
        <color auto="1"/>
      </top>
      <bottom/>
      <diagonal/>
    </border>
    <border>
      <left/>
      <right/>
      <top/>
      <bottom style="medium">
        <color auto="1"/>
      </bottom>
      <diagonal/>
    </border>
    <border>
      <left style="medium">
        <color auto="1"/>
      </left>
      <right style="medium">
        <color auto="1"/>
      </right>
      <top/>
      <bottom/>
      <diagonal/>
    </border>
    <border>
      <left style="medium">
        <color auto="1"/>
      </left>
      <right style="thin">
        <color auto="1"/>
      </right>
      <top style="medium">
        <color auto="1"/>
      </top>
      <bottom style="thin">
        <color auto="1"/>
      </bottom>
      <diagonal/>
    </border>
    <border>
      <left style="thin">
        <color auto="1"/>
      </left>
      <right/>
      <top style="medium">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style="medium">
        <color auto="1"/>
      </right>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style="medium">
        <color auto="1"/>
      </top>
      <bottom style="thin">
        <color auto="1"/>
      </bottom>
      <diagonal/>
    </border>
    <border>
      <left style="thin">
        <color indexed="64"/>
      </left>
      <right style="thin">
        <color indexed="64"/>
      </right>
      <top style="thin">
        <color indexed="64"/>
      </top>
      <bottom style="thin">
        <color indexed="64"/>
      </bottom>
      <diagonal/>
    </border>
    <border>
      <left style="medium">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style="medium">
        <color indexed="64"/>
      </left>
      <right style="thin">
        <color auto="1"/>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auto="1"/>
      </left>
      <right style="thin">
        <color auto="1"/>
      </right>
      <top/>
      <bottom/>
      <diagonal/>
    </border>
    <border>
      <left style="thin">
        <color auto="1"/>
      </left>
      <right/>
      <top style="medium">
        <color auto="1"/>
      </top>
      <bottom style="thin">
        <color auto="1"/>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auto="1"/>
      </right>
      <top style="medium">
        <color auto="1"/>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thin">
        <color auto="1"/>
      </right>
      <top style="thin">
        <color indexed="64"/>
      </top>
      <bottom style="thin">
        <color indexed="64"/>
      </bottom>
      <diagonal/>
    </border>
    <border>
      <left style="thin">
        <color auto="1"/>
      </left>
      <right style="medium">
        <color indexed="64"/>
      </right>
      <top style="thin">
        <color indexed="64"/>
      </top>
      <bottom style="thin">
        <color indexed="64"/>
      </bottom>
      <diagonal/>
    </border>
    <border>
      <left style="thin">
        <color auto="1"/>
      </left>
      <right style="medium">
        <color indexed="64"/>
      </right>
      <top/>
      <bottom/>
      <diagonal/>
    </border>
    <border>
      <left style="medium">
        <color indexed="64"/>
      </left>
      <right style="thin">
        <color auto="1"/>
      </right>
      <top style="thin">
        <color indexed="64"/>
      </top>
      <bottom style="medium">
        <color indexed="64"/>
      </bottom>
      <diagonal/>
    </border>
    <border>
      <left style="thin">
        <color auto="1"/>
      </left>
      <right style="medium">
        <color indexed="64"/>
      </right>
      <top/>
      <bottom style="medium">
        <color indexed="64"/>
      </bottom>
      <diagonal/>
    </border>
    <border>
      <left style="thin">
        <color auto="1"/>
      </left>
      <right/>
      <top/>
      <bottom style="thin">
        <color auto="1"/>
      </bottom>
      <diagonal/>
    </border>
    <border>
      <left/>
      <right style="thin">
        <color auto="1"/>
      </right>
      <top/>
      <bottom style="thin">
        <color auto="1"/>
      </bottom>
      <diagonal/>
    </border>
    <border>
      <left style="thin">
        <color auto="1"/>
      </left>
      <right style="medium">
        <color indexed="64"/>
      </right>
      <top style="thin">
        <color indexed="64"/>
      </top>
      <bottom/>
      <diagonal/>
    </border>
    <border>
      <left style="medium">
        <color indexed="64"/>
      </left>
      <right style="thin">
        <color auto="1"/>
      </right>
      <top style="thin">
        <color indexed="64"/>
      </top>
      <bottom/>
      <diagonal/>
    </border>
    <border>
      <left style="thin">
        <color auto="1"/>
      </left>
      <right style="thin">
        <color auto="1"/>
      </right>
      <top style="thin">
        <color auto="1"/>
      </top>
      <bottom style="thin">
        <color auto="1"/>
      </bottom>
      <diagonal/>
    </border>
    <border>
      <left style="thin">
        <color indexed="64"/>
      </left>
      <right/>
      <top/>
      <bottom/>
      <diagonal/>
    </border>
    <border>
      <left/>
      <right/>
      <top style="thin">
        <color indexed="64"/>
      </top>
      <bottom/>
      <diagonal/>
    </border>
    <border>
      <left style="medium">
        <color indexed="64"/>
      </left>
      <right style="thin">
        <color indexed="64"/>
      </right>
      <top/>
      <bottom/>
      <diagonal/>
    </border>
    <border>
      <left/>
      <right/>
      <top style="thin">
        <color theme="4" tint="0.39997558519241921"/>
      </top>
      <bottom style="thin">
        <color theme="4" tint="0.39997558519241921"/>
      </bottom>
      <diagonal/>
    </border>
    <border>
      <left/>
      <right style="thin">
        <color indexed="64"/>
      </right>
      <top/>
      <bottom/>
      <diagonal/>
    </border>
    <border>
      <left style="medium">
        <color auto="1"/>
      </left>
      <right/>
      <top/>
      <bottom style="thin">
        <color auto="1"/>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auto="1"/>
      </left>
      <right/>
      <top style="thin">
        <color auto="1"/>
      </top>
      <bottom style="thin">
        <color auto="1"/>
      </bottom>
      <diagonal/>
    </border>
    <border>
      <left/>
      <right/>
      <top style="thin">
        <color indexed="64"/>
      </top>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81">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xf numFmtId="0" fontId="4" fillId="6" borderId="9" applyNumberFormat="0" applyFont="0" applyAlignment="0" applyProtection="0"/>
    <xf numFmtId="166" fontId="8" fillId="0" borderId="0" applyFont="0" applyFill="0" applyBorder="0" applyAlignment="0" applyProtection="0"/>
    <xf numFmtId="167" fontId="6" fillId="0" borderId="0" applyFont="0" applyFill="0" applyBorder="0" applyAlignment="0" applyProtection="0"/>
    <xf numFmtId="168" fontId="6" fillId="0" borderId="0" applyFill="0" applyBorder="0" applyAlignment="0" applyProtection="0"/>
    <xf numFmtId="167" fontId="6" fillId="0" borderId="0" applyFont="0" applyFill="0" applyBorder="0" applyAlignment="0" applyProtection="0"/>
    <xf numFmtId="0" fontId="9" fillId="0" borderId="0" applyNumberFormat="0" applyFill="0" applyBorder="0" applyAlignment="0" applyProtection="0"/>
    <xf numFmtId="0" fontId="10" fillId="0" borderId="0"/>
    <xf numFmtId="0" fontId="6" fillId="0" borderId="0"/>
    <xf numFmtId="0" fontId="6" fillId="0" borderId="0"/>
    <xf numFmtId="9" fontId="6" fillId="0" borderId="0" applyFont="0" applyFill="0" applyBorder="0" applyAlignment="0" applyProtection="0"/>
    <xf numFmtId="9" fontId="6" fillId="0" borderId="0" applyFill="0" applyBorder="0" applyAlignment="0" applyProtection="0"/>
    <xf numFmtId="0" fontId="11" fillId="7" borderId="0" applyNumberFormat="0" applyBorder="0" applyAlignment="0" applyProtection="0"/>
    <xf numFmtId="0" fontId="12" fillId="0" borderId="0" applyNumberFormat="0" applyFill="0" applyBorder="0" applyAlignment="0" applyProtection="0"/>
    <xf numFmtId="0" fontId="13" fillId="0" borderId="10" applyNumberFormat="0" applyFill="0" applyAlignment="0" applyProtection="0"/>
    <xf numFmtId="0" fontId="14" fillId="0" borderId="11" applyNumberFormat="0" applyFill="0" applyAlignment="0" applyProtection="0"/>
    <xf numFmtId="0" fontId="15" fillId="0" borderId="12" applyNumberFormat="0" applyFill="0" applyAlignment="0" applyProtection="0"/>
    <xf numFmtId="0" fontId="15" fillId="0" borderId="0" applyNumberFormat="0" applyFill="0" applyBorder="0" applyAlignment="0" applyProtection="0"/>
    <xf numFmtId="0" fontId="16" fillId="8" borderId="13"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5" fillId="0" borderId="0" applyNumberFormat="0" applyFill="0" applyBorder="0" applyAlignment="0" applyProtection="0">
      <alignment vertical="top"/>
      <protection locked="0"/>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65" fontId="31" fillId="0" borderId="0" applyFont="0" applyFill="0" applyBorder="0" applyAlignment="0" applyProtection="0"/>
    <xf numFmtId="0" fontId="31"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9" fontId="1" fillId="0" borderId="0" applyFont="0" applyFill="0" applyBorder="0" applyAlignment="0" applyProtection="0"/>
  </cellStyleXfs>
  <cellXfs count="966">
    <xf numFmtId="0" fontId="0" fillId="0" borderId="0" xfId="0"/>
    <xf numFmtId="0" fontId="7" fillId="0" borderId="0" xfId="25" applyFont="1" applyAlignment="1">
      <alignment vertical="center"/>
    </xf>
    <xf numFmtId="0" fontId="7" fillId="0" borderId="18" xfId="25" applyFont="1" applyBorder="1" applyAlignment="1">
      <alignment horizontal="left" vertical="center" indent="1"/>
    </xf>
    <xf numFmtId="0" fontId="7" fillId="0" borderId="19" xfId="25" applyFont="1" applyBorder="1" applyAlignment="1">
      <alignment horizontal="center" vertical="center"/>
    </xf>
    <xf numFmtId="0" fontId="7" fillId="0" borderId="20" xfId="25" applyFont="1" applyBorder="1" applyAlignment="1">
      <alignment horizontal="center" vertical="center"/>
    </xf>
    <xf numFmtId="0" fontId="7" fillId="0" borderId="22" xfId="25" applyFont="1" applyBorder="1" applyAlignment="1">
      <alignment horizontal="center" vertical="center"/>
    </xf>
    <xf numFmtId="0" fontId="7" fillId="0" borderId="23" xfId="25" applyFont="1" applyBorder="1" applyAlignment="1">
      <alignment horizontal="center" vertical="center"/>
    </xf>
    <xf numFmtId="0" fontId="7" fillId="0" borderId="0" xfId="25" applyFont="1" applyAlignment="1">
      <alignment horizontal="center" vertical="center"/>
    </xf>
    <xf numFmtId="0" fontId="7" fillId="0" borderId="18" xfId="25" applyFont="1" applyBorder="1" applyAlignment="1">
      <alignment horizontal="left" vertical="center" wrapText="1" indent="1"/>
    </xf>
    <xf numFmtId="0" fontId="5" fillId="11" borderId="3" xfId="25" applyFont="1" applyFill="1" applyBorder="1" applyAlignment="1">
      <alignment horizontal="left" vertical="center" indent="1"/>
    </xf>
    <xf numFmtId="0" fontId="7" fillId="11" borderId="0" xfId="25" applyFont="1" applyFill="1" applyAlignment="1">
      <alignment horizontal="left" vertical="center" indent="1"/>
    </xf>
    <xf numFmtId="0" fontId="5" fillId="11" borderId="28" xfId="25" applyFont="1" applyFill="1" applyBorder="1" applyAlignment="1">
      <alignment horizontal="left" vertical="center" indent="1"/>
    </xf>
    <xf numFmtId="0" fontId="6" fillId="11" borderId="18" xfId="25" applyFill="1" applyBorder="1" applyAlignment="1">
      <alignment horizontal="left" vertical="center" indent="1"/>
    </xf>
    <xf numFmtId="0" fontId="6" fillId="11" borderId="26" xfId="25" applyFill="1" applyBorder="1" applyAlignment="1">
      <alignment horizontal="left" vertical="center" wrapText="1"/>
    </xf>
    <xf numFmtId="0" fontId="7" fillId="11" borderId="0" xfId="25" applyFont="1" applyFill="1" applyAlignment="1">
      <alignment horizontal="center" vertical="center" wrapText="1"/>
    </xf>
    <xf numFmtId="0" fontId="7" fillId="11" borderId="0" xfId="25" applyFont="1" applyFill="1" applyAlignment="1">
      <alignment horizontal="center" vertical="center"/>
    </xf>
    <xf numFmtId="0" fontId="7" fillId="11" borderId="3" xfId="25" applyFont="1" applyFill="1" applyBorder="1" applyAlignment="1">
      <alignment horizontal="left" vertical="top" wrapText="1"/>
    </xf>
    <xf numFmtId="0" fontId="7" fillId="11" borderId="0" xfId="25" applyFont="1" applyFill="1" applyAlignment="1">
      <alignment horizontal="left" vertical="top" wrapText="1"/>
    </xf>
    <xf numFmtId="0" fontId="28" fillId="5" borderId="8" xfId="25" applyFont="1" applyFill="1" applyBorder="1" applyAlignment="1">
      <alignment horizontal="center" vertical="center" wrapText="1"/>
    </xf>
    <xf numFmtId="0" fontId="7" fillId="0" borderId="7" xfId="25" applyFont="1" applyBorder="1" applyAlignment="1">
      <alignment vertical="center"/>
    </xf>
    <xf numFmtId="0" fontId="24" fillId="5" borderId="27" xfId="25" applyFont="1" applyFill="1" applyBorder="1" applyAlignment="1">
      <alignment horizontal="center" vertical="top" textRotation="255" wrapText="1"/>
    </xf>
    <xf numFmtId="0" fontId="1" fillId="11" borderId="5" xfId="25" applyFont="1" applyFill="1" applyBorder="1" applyAlignment="1">
      <alignment horizontal="left" vertical="center" wrapText="1"/>
    </xf>
    <xf numFmtId="0" fontId="7" fillId="12" borderId="30" xfId="25" applyFont="1" applyFill="1" applyBorder="1" applyAlignment="1">
      <alignment horizontal="center" vertical="center" wrapText="1"/>
    </xf>
    <xf numFmtId="0" fontId="7" fillId="0" borderId="30" xfId="25" applyFont="1" applyBorder="1" applyAlignment="1">
      <alignment horizontal="center" vertical="center" wrapText="1"/>
    </xf>
    <xf numFmtId="0" fontId="7" fillId="0" borderId="38" xfId="25" applyFont="1" applyBorder="1" applyAlignment="1">
      <alignment horizontal="center" vertical="center"/>
    </xf>
    <xf numFmtId="0" fontId="5" fillId="3" borderId="44" xfId="25" applyFont="1" applyFill="1" applyBorder="1" applyAlignment="1">
      <alignment horizontal="center" vertical="center"/>
    </xf>
    <xf numFmtId="0" fontId="5" fillId="3" borderId="45" xfId="25" applyFont="1" applyFill="1" applyBorder="1" applyAlignment="1">
      <alignment horizontal="center" vertical="center"/>
    </xf>
    <xf numFmtId="0" fontId="7" fillId="0" borderId="21" xfId="25" applyFont="1" applyBorder="1" applyAlignment="1">
      <alignment vertical="center"/>
    </xf>
    <xf numFmtId="0" fontId="7" fillId="0" borderId="22" xfId="25" applyFont="1" applyBorder="1" applyAlignment="1">
      <alignment vertical="center"/>
    </xf>
    <xf numFmtId="0" fontId="7" fillId="0" borderId="23" xfId="25" applyFont="1" applyBorder="1" applyAlignment="1">
      <alignment vertical="center"/>
    </xf>
    <xf numFmtId="0" fontId="7" fillId="0" borderId="28" xfId="25" applyFont="1" applyBorder="1" applyAlignment="1">
      <alignment horizontal="left" vertical="center" indent="1"/>
    </xf>
    <xf numFmtId="0" fontId="7" fillId="0" borderId="46" xfId="25" applyFont="1" applyBorder="1" applyAlignment="1">
      <alignment horizontal="center" vertical="center"/>
    </xf>
    <xf numFmtId="0" fontId="7" fillId="0" borderId="21" xfId="25" applyFont="1" applyBorder="1" applyAlignment="1">
      <alignment horizontal="left" vertical="center" wrapText="1" indent="1"/>
    </xf>
    <xf numFmtId="0" fontId="7" fillId="0" borderId="28" xfId="25" applyFont="1" applyBorder="1" applyAlignment="1">
      <alignment horizontal="left" vertical="center" wrapText="1" indent="1"/>
    </xf>
    <xf numFmtId="0" fontId="35" fillId="9" borderId="1" xfId="0" applyFont="1" applyFill="1" applyBorder="1" applyAlignment="1">
      <alignment vertical="center"/>
    </xf>
    <xf numFmtId="0" fontId="36" fillId="9" borderId="24" xfId="0" applyFont="1" applyFill="1" applyBorder="1" applyAlignment="1">
      <alignment horizontal="center" vertical="center" wrapText="1" shrinkToFit="1"/>
    </xf>
    <xf numFmtId="0" fontId="36" fillId="9" borderId="24" xfId="0" applyFont="1" applyFill="1" applyBorder="1" applyAlignment="1">
      <alignment vertical="center" shrinkToFit="1"/>
    </xf>
    <xf numFmtId="171" fontId="35" fillId="9" borderId="24" xfId="0" applyNumberFormat="1" applyFont="1" applyFill="1" applyBorder="1" applyAlignment="1">
      <alignment horizontal="center" vertical="center"/>
    </xf>
    <xf numFmtId="0" fontId="35" fillId="9" borderId="24" xfId="0" applyFont="1" applyFill="1" applyBorder="1" applyAlignment="1">
      <alignment horizontal="center" vertical="center"/>
    </xf>
    <xf numFmtId="172" fontId="35" fillId="9" borderId="24" xfId="0" applyNumberFormat="1" applyFont="1" applyFill="1" applyBorder="1" applyAlignment="1">
      <alignment horizontal="center" vertical="center"/>
    </xf>
    <xf numFmtId="173" fontId="35" fillId="9" borderId="24" xfId="0" applyNumberFormat="1" applyFont="1" applyFill="1" applyBorder="1" applyAlignment="1">
      <alignment horizontal="center" vertical="center"/>
    </xf>
    <xf numFmtId="2" fontId="35" fillId="9" borderId="24" xfId="0" applyNumberFormat="1" applyFont="1" applyFill="1" applyBorder="1" applyAlignment="1">
      <alignment horizontal="center" vertical="center"/>
    </xf>
    <xf numFmtId="0" fontId="35" fillId="9" borderId="0" xfId="0" applyFont="1" applyFill="1" applyAlignment="1">
      <alignment horizontal="left" vertical="center"/>
    </xf>
    <xf numFmtId="0" fontId="39" fillId="9" borderId="0" xfId="0" applyFont="1" applyFill="1" applyAlignment="1">
      <alignment vertical="center"/>
    </xf>
    <xf numFmtId="0" fontId="39" fillId="0" borderId="0" xfId="0" applyFont="1" applyAlignment="1">
      <alignment vertical="center"/>
    </xf>
    <xf numFmtId="0" fontId="44" fillId="15" borderId="14" xfId="0" applyFont="1" applyFill="1" applyBorder="1" applyAlignment="1">
      <alignment vertical="center" wrapText="1" shrinkToFit="1"/>
    </xf>
    <xf numFmtId="0" fontId="45" fillId="15" borderId="14" xfId="0" applyFont="1" applyFill="1" applyBorder="1" applyAlignment="1">
      <alignment horizontal="center" vertical="center" wrapText="1" shrinkToFit="1"/>
    </xf>
    <xf numFmtId="172" fontId="45" fillId="15" borderId="14" xfId="0" applyNumberFormat="1" applyFont="1" applyFill="1" applyBorder="1" applyAlignment="1">
      <alignment horizontal="center" vertical="center" wrapText="1" shrinkToFit="1"/>
    </xf>
    <xf numFmtId="171" fontId="45" fillId="15" borderId="14" xfId="0" applyNumberFormat="1" applyFont="1" applyFill="1" applyBorder="1" applyAlignment="1">
      <alignment horizontal="center" vertical="center" wrapText="1" shrinkToFit="1"/>
    </xf>
    <xf numFmtId="173" fontId="45" fillId="15" borderId="14" xfId="0" applyNumberFormat="1" applyFont="1" applyFill="1" applyBorder="1" applyAlignment="1">
      <alignment horizontal="center" vertical="center" wrapText="1" shrinkToFit="1"/>
    </xf>
    <xf numFmtId="2" fontId="45" fillId="15" borderId="14" xfId="0" applyNumberFormat="1" applyFont="1" applyFill="1" applyBorder="1" applyAlignment="1">
      <alignment horizontal="center" vertical="center" wrapText="1" shrinkToFit="1"/>
    </xf>
    <xf numFmtId="0" fontId="45" fillId="15" borderId="14" xfId="0" applyFont="1" applyFill="1" applyBorder="1" applyAlignment="1">
      <alignment horizontal="center" vertical="center" wrapText="1"/>
    </xf>
    <xf numFmtId="0" fontId="45" fillId="15" borderId="14" xfId="0" applyFont="1" applyFill="1" applyBorder="1" applyAlignment="1">
      <alignment vertical="center" wrapText="1"/>
    </xf>
    <xf numFmtId="0" fontId="39" fillId="0" borderId="0" xfId="0" applyFont="1" applyAlignment="1">
      <alignment horizontal="left" vertical="center"/>
    </xf>
    <xf numFmtId="0" fontId="49" fillId="0" borderId="0" xfId="0" applyFont="1" applyAlignment="1">
      <alignment vertical="center"/>
    </xf>
    <xf numFmtId="0" fontId="50" fillId="0" borderId="27" xfId="0" applyFont="1" applyBorder="1" applyAlignment="1">
      <alignment horizontal="center" vertical="center"/>
    </xf>
    <xf numFmtId="0" fontId="51" fillId="0" borderId="44" xfId="0" applyFont="1" applyBorder="1" applyAlignment="1">
      <alignment vertical="center" wrapText="1"/>
    </xf>
    <xf numFmtId="0" fontId="50" fillId="0" borderId="44" xfId="0" applyFont="1" applyBorder="1" applyAlignment="1">
      <alignment horizontal="center" vertical="center" wrapText="1"/>
    </xf>
    <xf numFmtId="172" fontId="50" fillId="22" borderId="44" xfId="0" applyNumberFormat="1" applyFont="1" applyFill="1" applyBorder="1" applyAlignment="1">
      <alignment horizontal="center" vertical="center" wrapText="1"/>
    </xf>
    <xf numFmtId="171" fontId="50" fillId="22" borderId="44" xfId="0" applyNumberFormat="1" applyFont="1" applyFill="1" applyBorder="1" applyAlignment="1">
      <alignment horizontal="center" vertical="center" wrapText="1"/>
    </xf>
    <xf numFmtId="0" fontId="50" fillId="22" borderId="44" xfId="0" applyFont="1" applyFill="1" applyBorder="1" applyAlignment="1">
      <alignment horizontal="center" vertical="center" wrapText="1"/>
    </xf>
    <xf numFmtId="173" fontId="50" fillId="23" borderId="44" xfId="0" applyNumberFormat="1" applyFont="1" applyFill="1" applyBorder="1" applyAlignment="1">
      <alignment horizontal="center" vertical="center" wrapText="1"/>
    </xf>
    <xf numFmtId="2" fontId="50" fillId="23" borderId="44" xfId="0" applyNumberFormat="1" applyFont="1" applyFill="1" applyBorder="1" applyAlignment="1">
      <alignment horizontal="center" vertical="center" wrapText="1"/>
    </xf>
    <xf numFmtId="0" fontId="50" fillId="23" borderId="44" xfId="0" applyFont="1" applyFill="1" applyBorder="1" applyAlignment="1">
      <alignment horizontal="center" vertical="center" wrapText="1"/>
    </xf>
    <xf numFmtId="173" fontId="50" fillId="18" borderId="44" xfId="0" applyNumberFormat="1" applyFont="1" applyFill="1" applyBorder="1" applyAlignment="1">
      <alignment horizontal="center" vertical="center" wrapText="1"/>
    </xf>
    <xf numFmtId="0" fontId="50" fillId="18" borderId="44" xfId="0" applyFont="1" applyFill="1" applyBorder="1" applyAlignment="1">
      <alignment horizontal="center" vertical="center" wrapText="1"/>
    </xf>
    <xf numFmtId="2" fontId="50" fillId="18" borderId="44" xfId="0" applyNumberFormat="1" applyFont="1" applyFill="1" applyBorder="1" applyAlignment="1">
      <alignment horizontal="center" vertical="center" wrapText="1"/>
    </xf>
    <xf numFmtId="173" fontId="50" fillId="24" borderId="44" xfId="0" applyNumberFormat="1" applyFont="1" applyFill="1" applyBorder="1" applyAlignment="1">
      <alignment horizontal="center" vertical="center" wrapText="1"/>
    </xf>
    <xf numFmtId="0" fontId="50" fillId="24" borderId="44" xfId="0" applyFont="1" applyFill="1" applyBorder="1" applyAlignment="1">
      <alignment horizontal="center" vertical="center" wrapText="1"/>
    </xf>
    <xf numFmtId="2" fontId="50" fillId="24" borderId="44" xfId="0" applyNumberFormat="1" applyFont="1" applyFill="1" applyBorder="1" applyAlignment="1">
      <alignment horizontal="center" vertical="center" wrapText="1"/>
    </xf>
    <xf numFmtId="0" fontId="50" fillId="25" borderId="45" xfId="0" applyFont="1" applyFill="1" applyBorder="1" applyAlignment="1">
      <alignment horizontal="center" vertical="center" wrapText="1"/>
    </xf>
    <xf numFmtId="0" fontId="49" fillId="0" borderId="0" xfId="0" applyFont="1" applyAlignment="1">
      <alignment vertical="center" wrapText="1"/>
    </xf>
    <xf numFmtId="0" fontId="53" fillId="0" borderId="28" xfId="0" applyFont="1" applyBorder="1" applyAlignment="1">
      <alignment vertical="center" wrapText="1"/>
    </xf>
    <xf numFmtId="170" fontId="49" fillId="0" borderId="38" xfId="0" applyNumberFormat="1" applyFont="1" applyBorder="1" applyAlignment="1">
      <alignment horizontal="center" vertical="center"/>
    </xf>
    <xf numFmtId="10" fontId="49" fillId="0" borderId="38" xfId="0" applyNumberFormat="1" applyFont="1" applyBorder="1" applyAlignment="1">
      <alignment horizontal="center" vertical="center"/>
    </xf>
    <xf numFmtId="171" fontId="50" fillId="0" borderId="38" xfId="0" applyNumberFormat="1" applyFont="1" applyBorder="1" applyAlignment="1">
      <alignment horizontal="center" vertical="center"/>
    </xf>
    <xf numFmtId="0" fontId="49" fillId="0" borderId="38" xfId="0" applyFont="1" applyBorder="1" applyAlignment="1">
      <alignment horizontal="center" vertical="center"/>
    </xf>
    <xf numFmtId="172" fontId="49" fillId="0" borderId="38" xfId="0" applyNumberFormat="1" applyFont="1" applyBorder="1" applyAlignment="1">
      <alignment horizontal="center" vertical="center"/>
    </xf>
    <xf numFmtId="171" fontId="49" fillId="0" borderId="38" xfId="0" applyNumberFormat="1" applyFont="1" applyBorder="1" applyAlignment="1">
      <alignment horizontal="center" vertical="center"/>
    </xf>
    <xf numFmtId="173" fontId="49" fillId="0" borderId="38" xfId="0" applyNumberFormat="1" applyFont="1" applyBorder="1" applyAlignment="1">
      <alignment horizontal="center" vertical="center"/>
    </xf>
    <xf numFmtId="2" fontId="49" fillId="0" borderId="38" xfId="0" applyNumberFormat="1" applyFont="1" applyBorder="1" applyAlignment="1">
      <alignment horizontal="center" vertical="center"/>
    </xf>
    <xf numFmtId="9" fontId="49" fillId="0" borderId="38" xfId="80" applyFont="1" applyBorder="1" applyAlignment="1">
      <alignment horizontal="center" vertical="center"/>
    </xf>
    <xf numFmtId="0" fontId="49" fillId="0" borderId="38" xfId="0" applyFont="1" applyBorder="1" applyAlignment="1">
      <alignment horizontal="center" vertical="center" wrapText="1"/>
    </xf>
    <xf numFmtId="0" fontId="53" fillId="0" borderId="59" xfId="0" applyFont="1" applyBorder="1" applyAlignment="1">
      <alignment vertical="center" wrapText="1"/>
    </xf>
    <xf numFmtId="170" fontId="49" fillId="0" borderId="55" xfId="0" applyNumberFormat="1" applyFont="1" applyBorder="1" applyAlignment="1">
      <alignment horizontal="center" vertical="center"/>
    </xf>
    <xf numFmtId="10" fontId="49" fillId="0" borderId="55" xfId="0" applyNumberFormat="1" applyFont="1" applyBorder="1" applyAlignment="1">
      <alignment horizontal="center" vertical="center"/>
    </xf>
    <xf numFmtId="171" fontId="50" fillId="17" borderId="55" xfId="0" applyNumberFormat="1" applyFont="1" applyFill="1" applyBorder="1" applyAlignment="1">
      <alignment horizontal="center" vertical="center"/>
    </xf>
    <xf numFmtId="0" fontId="49" fillId="0" borderId="55" xfId="0" applyFont="1" applyBorder="1" applyAlignment="1">
      <alignment horizontal="center" vertical="center"/>
    </xf>
    <xf numFmtId="172" fontId="49" fillId="0" borderId="55" xfId="0" applyNumberFormat="1" applyFont="1" applyBorder="1" applyAlignment="1">
      <alignment horizontal="center" vertical="center"/>
    </xf>
    <xf numFmtId="171" fontId="49" fillId="0" borderId="55" xfId="0" applyNumberFormat="1" applyFont="1" applyBorder="1" applyAlignment="1">
      <alignment horizontal="center" vertical="center"/>
    </xf>
    <xf numFmtId="173" fontId="49" fillId="0" borderId="55" xfId="0" applyNumberFormat="1" applyFont="1" applyBorder="1" applyAlignment="1">
      <alignment horizontal="center" vertical="center"/>
    </xf>
    <xf numFmtId="2" fontId="49" fillId="0" borderId="55" xfId="0" applyNumberFormat="1" applyFont="1" applyBorder="1" applyAlignment="1">
      <alignment horizontal="center" vertical="center"/>
    </xf>
    <xf numFmtId="9" fontId="49" fillId="0" borderId="55" xfId="80" applyFont="1" applyBorder="1" applyAlignment="1">
      <alignment horizontal="center" vertical="center"/>
    </xf>
    <xf numFmtId="9" fontId="49" fillId="0" borderId="64" xfId="80" applyFont="1" applyBorder="1" applyAlignment="1">
      <alignment horizontal="center" vertical="center"/>
    </xf>
    <xf numFmtId="0" fontId="49" fillId="0" borderId="55" xfId="0" applyFont="1" applyBorder="1" applyAlignment="1">
      <alignment horizontal="center" vertical="center" wrapText="1"/>
    </xf>
    <xf numFmtId="171" fontId="50" fillId="0" borderId="55" xfId="0" applyNumberFormat="1" applyFont="1" applyBorder="1" applyAlignment="1">
      <alignment horizontal="center" vertical="center"/>
    </xf>
    <xf numFmtId="49" fontId="49" fillId="0" borderId="55" xfId="0" applyNumberFormat="1" applyFont="1" applyBorder="1" applyAlignment="1">
      <alignment horizontal="center" vertical="center"/>
    </xf>
    <xf numFmtId="0" fontId="53" fillId="0" borderId="53" xfId="0" applyFont="1" applyBorder="1" applyAlignment="1">
      <alignment vertical="center" wrapText="1"/>
    </xf>
    <xf numFmtId="0" fontId="49" fillId="0" borderId="54" xfId="0" applyFont="1" applyBorder="1" applyAlignment="1">
      <alignment horizontal="center" vertical="center" wrapText="1"/>
    </xf>
    <xf numFmtId="10" fontId="49" fillId="0" borderId="54" xfId="0" applyNumberFormat="1" applyFont="1" applyBorder="1" applyAlignment="1">
      <alignment horizontal="center" vertical="center"/>
    </xf>
    <xf numFmtId="172" fontId="49" fillId="0" borderId="54" xfId="0" applyNumberFormat="1" applyFont="1" applyBorder="1" applyAlignment="1">
      <alignment horizontal="center" vertical="center"/>
    </xf>
    <xf numFmtId="171" fontId="49" fillId="0" borderId="54" xfId="0" applyNumberFormat="1" applyFont="1" applyBorder="1" applyAlignment="1">
      <alignment horizontal="center" vertical="center"/>
    </xf>
    <xf numFmtId="173" fontId="49" fillId="0" borderId="54" xfId="0" applyNumberFormat="1" applyFont="1" applyBorder="1" applyAlignment="1">
      <alignment horizontal="center" vertical="center"/>
    </xf>
    <xf numFmtId="2" fontId="49" fillId="0" borderId="54" xfId="0" applyNumberFormat="1" applyFont="1" applyBorder="1" applyAlignment="1">
      <alignment horizontal="center" vertical="center"/>
    </xf>
    <xf numFmtId="9" fontId="49" fillId="0" borderId="54" xfId="80" applyFont="1" applyBorder="1" applyAlignment="1">
      <alignment horizontal="center" vertical="center"/>
    </xf>
    <xf numFmtId="9" fontId="49" fillId="0" borderId="66" xfId="80" applyFont="1" applyBorder="1" applyAlignment="1">
      <alignment horizontal="center" vertical="center"/>
    </xf>
    <xf numFmtId="0" fontId="53" fillId="4" borderId="15" xfId="0" applyFont="1" applyFill="1" applyBorder="1" applyAlignment="1">
      <alignment vertical="center" wrapText="1"/>
    </xf>
    <xf numFmtId="0" fontId="49" fillId="4" borderId="16" xfId="0" applyFont="1" applyFill="1" applyBorder="1" applyAlignment="1">
      <alignment horizontal="center" vertical="center" wrapText="1"/>
    </xf>
    <xf numFmtId="171" fontId="50" fillId="4" borderId="16" xfId="0" applyNumberFormat="1" applyFont="1" applyFill="1" applyBorder="1" applyAlignment="1">
      <alignment horizontal="center" vertical="center"/>
    </xf>
    <xf numFmtId="0" fontId="49" fillId="0" borderId="16" xfId="0" applyFont="1" applyBorder="1" applyAlignment="1">
      <alignment horizontal="center" vertical="center"/>
    </xf>
    <xf numFmtId="172" fontId="49" fillId="4" borderId="16" xfId="0" applyNumberFormat="1" applyFont="1" applyFill="1" applyBorder="1" applyAlignment="1">
      <alignment horizontal="center" vertical="center"/>
    </xf>
    <xf numFmtId="171" fontId="49" fillId="4" borderId="16" xfId="0" applyNumberFormat="1" applyFont="1" applyFill="1" applyBorder="1" applyAlignment="1">
      <alignment horizontal="center" vertical="center"/>
    </xf>
    <xf numFmtId="171" fontId="49" fillId="0" borderId="16" xfId="0" applyNumberFormat="1" applyFont="1" applyBorder="1" applyAlignment="1">
      <alignment horizontal="center" vertical="center"/>
    </xf>
    <xf numFmtId="10" fontId="49" fillId="0" borderId="16" xfId="0" applyNumberFormat="1" applyFont="1" applyBorder="1" applyAlignment="1">
      <alignment horizontal="center" vertical="center"/>
    </xf>
    <xf numFmtId="173" fontId="49" fillId="0" borderId="16" xfId="0" applyNumberFormat="1" applyFont="1" applyBorder="1" applyAlignment="1">
      <alignment horizontal="center" vertical="center"/>
    </xf>
    <xf numFmtId="2" fontId="49" fillId="0" borderId="16" xfId="0" applyNumberFormat="1" applyFont="1" applyBorder="1" applyAlignment="1">
      <alignment horizontal="center" vertical="center"/>
    </xf>
    <xf numFmtId="9" fontId="49" fillId="0" borderId="16" xfId="80" applyFont="1" applyBorder="1" applyAlignment="1">
      <alignment horizontal="center" vertical="center"/>
    </xf>
    <xf numFmtId="0" fontId="53" fillId="4" borderId="59" xfId="0" applyFont="1" applyFill="1" applyBorder="1" applyAlignment="1">
      <alignment vertical="center" wrapText="1"/>
    </xf>
    <xf numFmtId="0" fontId="49" fillId="4" borderId="55" xfId="0" applyFont="1" applyFill="1" applyBorder="1" applyAlignment="1">
      <alignment vertical="center"/>
    </xf>
    <xf numFmtId="0" fontId="49" fillId="4" borderId="55" xfId="0" applyFont="1" applyFill="1" applyBorder="1" applyAlignment="1">
      <alignment horizontal="center" vertical="center" wrapText="1"/>
    </xf>
    <xf numFmtId="171" fontId="50" fillId="4" borderId="55" xfId="0" applyNumberFormat="1" applyFont="1" applyFill="1" applyBorder="1" applyAlignment="1">
      <alignment horizontal="center" vertical="center"/>
    </xf>
    <xf numFmtId="172" fontId="49" fillId="4" borderId="55" xfId="0" applyNumberFormat="1" applyFont="1" applyFill="1" applyBorder="1" applyAlignment="1">
      <alignment horizontal="center" vertical="center"/>
    </xf>
    <xf numFmtId="171" fontId="49" fillId="4" borderId="55" xfId="0" applyNumberFormat="1" applyFont="1" applyFill="1" applyBorder="1" applyAlignment="1">
      <alignment horizontal="center" vertical="center"/>
    </xf>
    <xf numFmtId="0" fontId="49" fillId="4" borderId="55" xfId="0" applyFont="1" applyFill="1" applyBorder="1" applyAlignment="1">
      <alignment horizontal="center" vertical="center"/>
    </xf>
    <xf numFmtId="0" fontId="53" fillId="4" borderId="53" xfId="0" applyFont="1" applyFill="1" applyBorder="1" applyAlignment="1">
      <alignment vertical="center" wrapText="1"/>
    </xf>
    <xf numFmtId="0" fontId="49" fillId="4" borderId="54" xfId="0" applyFont="1" applyFill="1" applyBorder="1" applyAlignment="1">
      <alignment horizontal="center" vertical="center" wrapText="1"/>
    </xf>
    <xf numFmtId="0" fontId="53" fillId="0" borderId="15" xfId="0" applyFont="1" applyBorder="1" applyAlignment="1">
      <alignment vertical="center" wrapText="1"/>
    </xf>
    <xf numFmtId="0" fontId="49" fillId="0" borderId="16" xfId="0" applyFont="1" applyBorder="1" applyAlignment="1">
      <alignment horizontal="center" vertical="center" wrapText="1"/>
    </xf>
    <xf numFmtId="170" fontId="49" fillId="0" borderId="16" xfId="0" applyNumberFormat="1" applyFont="1" applyBorder="1" applyAlignment="1">
      <alignment horizontal="center" vertical="center"/>
    </xf>
    <xf numFmtId="172" fontId="49" fillId="0" borderId="16" xfId="0" applyNumberFormat="1" applyFont="1" applyBorder="1" applyAlignment="1">
      <alignment horizontal="center" vertical="center"/>
    </xf>
    <xf numFmtId="10" fontId="49" fillId="19" borderId="55" xfId="0" applyNumberFormat="1" applyFont="1" applyFill="1" applyBorder="1" applyAlignment="1">
      <alignment horizontal="center" vertical="center"/>
    </xf>
    <xf numFmtId="171" fontId="50" fillId="19" borderId="55" xfId="0" applyNumberFormat="1" applyFont="1" applyFill="1" applyBorder="1" applyAlignment="1">
      <alignment horizontal="center" vertical="center"/>
    </xf>
    <xf numFmtId="0" fontId="49" fillId="19" borderId="55" xfId="0" applyFont="1" applyFill="1" applyBorder="1" applyAlignment="1">
      <alignment horizontal="center" vertical="center"/>
    </xf>
    <xf numFmtId="172" fontId="49" fillId="19" borderId="55" xfId="0" applyNumberFormat="1" applyFont="1" applyFill="1" applyBorder="1" applyAlignment="1">
      <alignment horizontal="center" vertical="center"/>
    </xf>
    <xf numFmtId="171" fontId="49" fillId="19" borderId="55" xfId="0" applyNumberFormat="1" applyFont="1" applyFill="1" applyBorder="1" applyAlignment="1">
      <alignment horizontal="center" vertical="center"/>
    </xf>
    <xf numFmtId="173" fontId="49" fillId="19" borderId="55" xfId="0" applyNumberFormat="1" applyFont="1" applyFill="1" applyBorder="1" applyAlignment="1">
      <alignment horizontal="center" vertical="center"/>
    </xf>
    <xf numFmtId="9" fontId="49" fillId="2" borderId="55" xfId="80" applyFont="1" applyFill="1" applyBorder="1" applyAlignment="1">
      <alignment horizontal="center" vertical="center"/>
    </xf>
    <xf numFmtId="172" fontId="49" fillId="18" borderId="55" xfId="0" applyNumberFormat="1" applyFont="1" applyFill="1" applyBorder="1" applyAlignment="1">
      <alignment horizontal="center" vertical="center"/>
    </xf>
    <xf numFmtId="10" fontId="49" fillId="19" borderId="16" xfId="0" applyNumberFormat="1" applyFont="1" applyFill="1" applyBorder="1" applyAlignment="1">
      <alignment horizontal="center" vertical="center"/>
    </xf>
    <xf numFmtId="171" fontId="50" fillId="19" borderId="16" xfId="0" applyNumberFormat="1" applyFont="1" applyFill="1" applyBorder="1" applyAlignment="1">
      <alignment horizontal="center" vertical="center"/>
    </xf>
    <xf numFmtId="0" fontId="49" fillId="19" borderId="16" xfId="0" applyFont="1" applyFill="1" applyBorder="1" applyAlignment="1">
      <alignment horizontal="center" vertical="center"/>
    </xf>
    <xf numFmtId="172" fontId="49" fillId="19" borderId="16" xfId="0" applyNumberFormat="1" applyFont="1" applyFill="1" applyBorder="1" applyAlignment="1">
      <alignment horizontal="center" vertical="center"/>
    </xf>
    <xf numFmtId="171" fontId="49" fillId="19" borderId="16" xfId="0" applyNumberFormat="1" applyFont="1" applyFill="1" applyBorder="1" applyAlignment="1">
      <alignment horizontal="center" vertical="center"/>
    </xf>
    <xf numFmtId="173" fontId="49" fillId="19" borderId="16" xfId="0" applyNumberFormat="1" applyFont="1" applyFill="1" applyBorder="1" applyAlignment="1">
      <alignment horizontal="center" vertical="center"/>
    </xf>
    <xf numFmtId="2" fontId="49" fillId="19" borderId="55" xfId="0" applyNumberFormat="1" applyFont="1" applyFill="1" applyBorder="1" applyAlignment="1">
      <alignment horizontal="center" vertical="center"/>
    </xf>
    <xf numFmtId="10" fontId="49" fillId="19" borderId="54" xfId="0" applyNumberFormat="1" applyFont="1" applyFill="1" applyBorder="1" applyAlignment="1">
      <alignment horizontal="center" vertical="center"/>
    </xf>
    <xf numFmtId="172" fontId="49" fillId="19" borderId="54" xfId="0" applyNumberFormat="1" applyFont="1" applyFill="1" applyBorder="1" applyAlignment="1">
      <alignment horizontal="center" vertical="center"/>
    </xf>
    <xf numFmtId="171" fontId="49" fillId="19" borderId="54" xfId="0" applyNumberFormat="1" applyFont="1" applyFill="1" applyBorder="1" applyAlignment="1">
      <alignment horizontal="center" vertical="center"/>
    </xf>
    <xf numFmtId="173" fontId="49" fillId="19" borderId="54" xfId="0" applyNumberFormat="1" applyFont="1" applyFill="1" applyBorder="1" applyAlignment="1">
      <alignment horizontal="center" vertical="center"/>
    </xf>
    <xf numFmtId="2" fontId="49" fillId="19" borderId="54" xfId="0" applyNumberFormat="1" applyFont="1" applyFill="1" applyBorder="1" applyAlignment="1">
      <alignment horizontal="center" vertical="center"/>
    </xf>
    <xf numFmtId="9" fontId="49" fillId="2" borderId="54" xfId="80" applyFont="1" applyFill="1" applyBorder="1" applyAlignment="1">
      <alignment horizontal="center" vertical="center"/>
    </xf>
    <xf numFmtId="2" fontId="49" fillId="19" borderId="16" xfId="0" applyNumberFormat="1" applyFont="1" applyFill="1" applyBorder="1" applyAlignment="1">
      <alignment horizontal="center" vertical="center"/>
    </xf>
    <xf numFmtId="10" fontId="51" fillId="19" borderId="55" xfId="0" applyNumberFormat="1" applyFont="1" applyFill="1" applyBorder="1" applyAlignment="1">
      <alignment horizontal="center" vertical="center"/>
    </xf>
    <xf numFmtId="171" fontId="52" fillId="19" borderId="55" xfId="0" applyNumberFormat="1" applyFont="1" applyFill="1" applyBorder="1" applyAlignment="1">
      <alignment horizontal="center" vertical="center"/>
    </xf>
    <xf numFmtId="0" fontId="51" fillId="19" borderId="55" xfId="0" applyFont="1" applyFill="1" applyBorder="1" applyAlignment="1">
      <alignment horizontal="center" vertical="center"/>
    </xf>
    <xf numFmtId="172" fontId="51" fillId="19" borderId="55" xfId="0" applyNumberFormat="1" applyFont="1" applyFill="1" applyBorder="1" applyAlignment="1">
      <alignment horizontal="center" vertical="center"/>
    </xf>
    <xf numFmtId="171" fontId="51" fillId="19" borderId="55" xfId="0" applyNumberFormat="1" applyFont="1" applyFill="1" applyBorder="1" applyAlignment="1">
      <alignment horizontal="center" vertical="center"/>
    </xf>
    <xf numFmtId="173" fontId="51" fillId="19" borderId="55" xfId="0" applyNumberFormat="1" applyFont="1" applyFill="1" applyBorder="1" applyAlignment="1">
      <alignment horizontal="center" vertical="center"/>
    </xf>
    <xf numFmtId="171" fontId="55" fillId="19" borderId="54" xfId="0" applyNumberFormat="1" applyFont="1" applyFill="1" applyBorder="1" applyAlignment="1">
      <alignment horizontal="center" vertical="center"/>
    </xf>
    <xf numFmtId="2" fontId="49" fillId="9" borderId="55" xfId="0" applyNumberFormat="1" applyFont="1" applyFill="1" applyBorder="1" applyAlignment="1">
      <alignment horizontal="center" vertical="center"/>
    </xf>
    <xf numFmtId="10" fontId="49" fillId="9" borderId="55" xfId="0" applyNumberFormat="1" applyFont="1" applyFill="1" applyBorder="1" applyAlignment="1">
      <alignment horizontal="center" vertical="center"/>
    </xf>
    <xf numFmtId="173" fontId="49" fillId="9" borderId="55" xfId="0" applyNumberFormat="1" applyFont="1" applyFill="1" applyBorder="1" applyAlignment="1">
      <alignment horizontal="center" vertical="center"/>
    </xf>
    <xf numFmtId="173" fontId="49" fillId="4" borderId="55" xfId="0" applyNumberFormat="1" applyFont="1" applyFill="1" applyBorder="1" applyAlignment="1">
      <alignment horizontal="center" vertical="center" wrapText="1"/>
    </xf>
    <xf numFmtId="0" fontId="49" fillId="4" borderId="59" xfId="0" applyFont="1" applyFill="1" applyBorder="1" applyAlignment="1">
      <alignment vertical="center"/>
    </xf>
    <xf numFmtId="0" fontId="51" fillId="4" borderId="59" xfId="0" applyFont="1" applyFill="1" applyBorder="1" applyAlignment="1">
      <alignment vertical="center" wrapText="1"/>
    </xf>
    <xf numFmtId="173" fontId="49" fillId="4" borderId="55" xfId="0" applyNumberFormat="1" applyFont="1" applyFill="1" applyBorder="1" applyAlignment="1">
      <alignment horizontal="center" vertical="center"/>
    </xf>
    <xf numFmtId="0" fontId="39" fillId="0" borderId="0" xfId="0" applyFont="1" applyAlignment="1">
      <alignment horizontal="center" vertical="center" wrapText="1"/>
    </xf>
    <xf numFmtId="170" fontId="39" fillId="0" borderId="0" xfId="0" applyNumberFormat="1" applyFont="1" applyAlignment="1">
      <alignment horizontal="center" vertical="center"/>
    </xf>
    <xf numFmtId="0" fontId="39" fillId="0" borderId="0" xfId="0" applyFont="1" applyAlignment="1">
      <alignment horizontal="center" vertical="center"/>
    </xf>
    <xf numFmtId="172" fontId="39" fillId="0" borderId="0" xfId="0" applyNumberFormat="1" applyFont="1" applyAlignment="1">
      <alignment horizontal="center" vertical="center"/>
    </xf>
    <xf numFmtId="171" fontId="39" fillId="0" borderId="0" xfId="0" applyNumberFormat="1" applyFont="1" applyAlignment="1">
      <alignment horizontal="center" vertical="center"/>
    </xf>
    <xf numFmtId="173" fontId="39" fillId="0" borderId="0" xfId="0" applyNumberFormat="1" applyFont="1" applyAlignment="1">
      <alignment horizontal="center" vertical="center"/>
    </xf>
    <xf numFmtId="173" fontId="39" fillId="9" borderId="0" xfId="0" applyNumberFormat="1" applyFont="1" applyFill="1" applyAlignment="1">
      <alignment horizontal="center" vertical="center"/>
    </xf>
    <xf numFmtId="1" fontId="39" fillId="0" borderId="0" xfId="0" applyNumberFormat="1" applyFont="1" applyAlignment="1">
      <alignment horizontal="center" vertical="center"/>
    </xf>
    <xf numFmtId="0" fontId="35" fillId="0" borderId="0" xfId="0" applyFont="1" applyAlignment="1">
      <alignment vertical="center"/>
    </xf>
    <xf numFmtId="171" fontId="35" fillId="0" borderId="0" xfId="0" applyNumberFormat="1" applyFont="1" applyAlignment="1">
      <alignment horizontal="center" vertical="center"/>
    </xf>
    <xf numFmtId="2" fontId="39" fillId="0" borderId="0" xfId="0" applyNumberFormat="1" applyFont="1" applyAlignment="1">
      <alignment horizontal="center" vertical="center"/>
    </xf>
    <xf numFmtId="0" fontId="57" fillId="0" borderId="0" xfId="0" applyFont="1" applyAlignment="1">
      <alignment horizontal="center" vertical="center"/>
    </xf>
    <xf numFmtId="0" fontId="49" fillId="0" borderId="0" xfId="0" applyFont="1" applyAlignment="1">
      <alignment horizontal="center" vertical="center" wrapText="1"/>
    </xf>
    <xf numFmtId="0" fontId="50" fillId="24" borderId="29" xfId="0" applyFont="1" applyFill="1" applyBorder="1" applyAlignment="1">
      <alignment horizontal="center" vertical="center" wrapText="1"/>
    </xf>
    <xf numFmtId="9" fontId="49" fillId="0" borderId="68" xfId="80" applyFont="1" applyBorder="1" applyAlignment="1">
      <alignment horizontal="center" vertical="center"/>
    </xf>
    <xf numFmtId="9" fontId="49" fillId="0" borderId="69" xfId="80" applyFont="1" applyBorder="1" applyAlignment="1">
      <alignment horizontal="center" vertical="center"/>
    </xf>
    <xf numFmtId="9" fontId="49" fillId="0" borderId="71" xfId="80" applyFont="1" applyBorder="1" applyAlignment="1">
      <alignment horizontal="center" vertical="center"/>
    </xf>
    <xf numFmtId="9" fontId="49" fillId="0" borderId="81" xfId="80" applyFont="1" applyBorder="1" applyAlignment="1">
      <alignment horizontal="center" vertical="center"/>
    </xf>
    <xf numFmtId="9" fontId="49" fillId="2" borderId="69" xfId="80" applyFont="1" applyFill="1" applyBorder="1" applyAlignment="1">
      <alignment horizontal="center" vertical="center"/>
    </xf>
    <xf numFmtId="9" fontId="49" fillId="2" borderId="81" xfId="80" applyFont="1" applyFill="1" applyBorder="1" applyAlignment="1">
      <alignment horizontal="center" vertical="center"/>
    </xf>
    <xf numFmtId="9" fontId="49" fillId="2" borderId="71" xfId="80" applyFont="1" applyFill="1" applyBorder="1" applyAlignment="1">
      <alignment horizontal="center" vertical="center"/>
    </xf>
    <xf numFmtId="0" fontId="54" fillId="0" borderId="42" xfId="0" applyFont="1" applyBorder="1" applyAlignment="1">
      <alignment horizontal="center" vertical="center"/>
    </xf>
    <xf numFmtId="0" fontId="49" fillId="0" borderId="73" xfId="0" applyFont="1" applyBorder="1" applyAlignment="1">
      <alignment horizontal="center" vertical="center" wrapText="1"/>
    </xf>
    <xf numFmtId="0" fontId="54" fillId="0" borderId="73" xfId="0" applyFont="1" applyBorder="1" applyAlignment="1">
      <alignment horizontal="center" vertical="center"/>
    </xf>
    <xf numFmtId="0" fontId="49" fillId="0" borderId="73" xfId="0" applyFont="1" applyBorder="1" applyAlignment="1">
      <alignment horizontal="center" vertical="center"/>
    </xf>
    <xf numFmtId="0" fontId="54" fillId="0" borderId="73" xfId="0" applyFont="1" applyBorder="1" applyAlignment="1">
      <alignment horizontal="center" vertical="center" wrapText="1"/>
    </xf>
    <xf numFmtId="0" fontId="49" fillId="4" borderId="82" xfId="0" applyFont="1" applyFill="1" applyBorder="1" applyAlignment="1">
      <alignment horizontal="center" vertical="center"/>
    </xf>
    <xf numFmtId="0" fontId="49" fillId="4" borderId="73" xfId="0" applyFont="1" applyFill="1" applyBorder="1" applyAlignment="1">
      <alignment horizontal="center" vertical="center"/>
    </xf>
    <xf numFmtId="0" fontId="49" fillId="4" borderId="75" xfId="0" applyFont="1" applyFill="1" applyBorder="1" applyAlignment="1">
      <alignment horizontal="center" vertical="center"/>
    </xf>
    <xf numFmtId="0" fontId="54" fillId="0" borderId="82" xfId="0" applyFont="1" applyBorder="1" applyAlignment="1">
      <alignment horizontal="center" vertical="center"/>
    </xf>
    <xf numFmtId="0" fontId="49" fillId="0" borderId="75" xfId="0" applyFont="1" applyBorder="1" applyAlignment="1">
      <alignment horizontal="center" vertical="center"/>
    </xf>
    <xf numFmtId="0" fontId="49" fillId="0" borderId="82" xfId="0" applyFont="1" applyBorder="1" applyAlignment="1">
      <alignment horizontal="center" vertical="center"/>
    </xf>
    <xf numFmtId="0" fontId="54" fillId="4" borderId="82" xfId="0" applyFont="1" applyFill="1" applyBorder="1" applyAlignment="1">
      <alignment horizontal="center" vertical="center"/>
    </xf>
    <xf numFmtId="0" fontId="54" fillId="4" borderId="73" xfId="0" applyFont="1" applyFill="1" applyBorder="1" applyAlignment="1">
      <alignment horizontal="center" vertical="center"/>
    </xf>
    <xf numFmtId="0" fontId="54" fillId="0" borderId="75" xfId="0" applyFont="1" applyBorder="1" applyAlignment="1">
      <alignment horizontal="center" vertical="center"/>
    </xf>
    <xf numFmtId="9" fontId="49" fillId="0" borderId="65" xfId="80" applyFont="1" applyBorder="1" applyAlignment="1">
      <alignment horizontal="center" vertical="center"/>
    </xf>
    <xf numFmtId="9" fontId="49" fillId="0" borderId="64" xfId="80" applyFont="1" applyFill="1" applyBorder="1" applyAlignment="1">
      <alignment horizontal="center" vertical="center"/>
    </xf>
    <xf numFmtId="170" fontId="35" fillId="9" borderId="24" xfId="0" applyNumberFormat="1" applyFont="1" applyFill="1" applyBorder="1" applyAlignment="1">
      <alignment horizontal="center" vertical="center"/>
    </xf>
    <xf numFmtId="171" fontId="52" fillId="0" borderId="38" xfId="0" applyNumberFormat="1" applyFont="1" applyBorder="1" applyAlignment="1">
      <alignment horizontal="center" vertical="center"/>
    </xf>
    <xf numFmtId="10" fontId="49" fillId="0" borderId="44" xfId="0" applyNumberFormat="1" applyFont="1" applyBorder="1" applyAlignment="1">
      <alignment horizontal="center" vertical="center"/>
    </xf>
    <xf numFmtId="10" fontId="49" fillId="0" borderId="68" xfId="0" applyNumberFormat="1" applyFont="1" applyBorder="1" applyAlignment="1">
      <alignment horizontal="center" vertical="center"/>
    </xf>
    <xf numFmtId="10" fontId="49" fillId="0" borderId="45" xfId="0" applyNumberFormat="1" applyFont="1" applyBorder="1" applyAlignment="1">
      <alignment horizontal="center" vertical="center"/>
    </xf>
    <xf numFmtId="0" fontId="49" fillId="0" borderId="42" xfId="0" applyFont="1" applyBorder="1" applyAlignment="1">
      <alignment horizontal="center" vertical="center" wrapText="1"/>
    </xf>
    <xf numFmtId="0" fontId="49" fillId="0" borderId="46" xfId="0" applyFont="1" applyBorder="1" applyAlignment="1">
      <alignment vertical="center"/>
    </xf>
    <xf numFmtId="0" fontId="49" fillId="0" borderId="47" xfId="0" applyFont="1" applyBorder="1" applyAlignment="1">
      <alignment horizontal="center" vertical="center" wrapText="1"/>
    </xf>
    <xf numFmtId="171" fontId="49" fillId="0" borderId="47" xfId="0" applyNumberFormat="1" applyFont="1" applyBorder="1" applyAlignment="1">
      <alignment horizontal="center" vertical="center"/>
    </xf>
    <xf numFmtId="10" fontId="49" fillId="0" borderId="47" xfId="0" applyNumberFormat="1" applyFont="1" applyBorder="1" applyAlignment="1">
      <alignment horizontal="center" vertical="center"/>
    </xf>
    <xf numFmtId="171" fontId="50" fillId="0" borderId="47" xfId="0" applyNumberFormat="1" applyFont="1" applyBorder="1" applyAlignment="1">
      <alignment horizontal="center" vertical="center"/>
    </xf>
    <xf numFmtId="0" fontId="49" fillId="0" borderId="47" xfId="0" applyFont="1" applyBorder="1" applyAlignment="1">
      <alignment horizontal="center" vertical="center"/>
    </xf>
    <xf numFmtId="172" fontId="49" fillId="0" borderId="47" xfId="0" applyNumberFormat="1" applyFont="1" applyBorder="1" applyAlignment="1">
      <alignment horizontal="center" vertical="center"/>
    </xf>
    <xf numFmtId="173" fontId="49" fillId="0" borderId="47" xfId="0" applyNumberFormat="1" applyFont="1" applyBorder="1" applyAlignment="1">
      <alignment horizontal="center" vertical="center"/>
    </xf>
    <xf numFmtId="2" fontId="49" fillId="0" borderId="47" xfId="0" applyNumberFormat="1" applyFont="1" applyBorder="1" applyAlignment="1">
      <alignment horizontal="center" vertical="center"/>
    </xf>
    <xf numFmtId="170" fontId="49" fillId="0" borderId="47" xfId="0" applyNumberFormat="1" applyFont="1" applyBorder="1" applyAlignment="1">
      <alignment horizontal="center" vertical="center"/>
    </xf>
    <xf numFmtId="10" fontId="49" fillId="0" borderId="69" xfId="0" applyNumberFormat="1" applyFont="1" applyBorder="1" applyAlignment="1">
      <alignment horizontal="center" vertical="center"/>
    </xf>
    <xf numFmtId="10" fontId="49" fillId="0" borderId="64" xfId="0" applyNumberFormat="1" applyFont="1" applyBorder="1" applyAlignment="1">
      <alignment horizontal="center" vertical="center"/>
    </xf>
    <xf numFmtId="2" fontId="49" fillId="0" borderId="64" xfId="0" applyNumberFormat="1" applyFont="1" applyBorder="1" applyAlignment="1">
      <alignment horizontal="center" vertical="center"/>
    </xf>
    <xf numFmtId="10" fontId="49" fillId="0" borderId="77" xfId="0" applyNumberFormat="1" applyFont="1" applyBorder="1" applyAlignment="1">
      <alignment horizontal="center" vertical="center"/>
    </xf>
    <xf numFmtId="0" fontId="49" fillId="0" borderId="50" xfId="0" applyFont="1" applyBorder="1" applyAlignment="1">
      <alignment vertical="center"/>
    </xf>
    <xf numFmtId="0" fontId="49" fillId="9" borderId="47" xfId="0" applyFont="1" applyFill="1" applyBorder="1" applyAlignment="1">
      <alignment horizontal="center" vertical="center" wrapText="1"/>
    </xf>
    <xf numFmtId="10" fontId="49" fillId="0" borderId="78" xfId="0" applyNumberFormat="1" applyFont="1" applyBorder="1" applyAlignment="1">
      <alignment horizontal="center" vertical="center"/>
    </xf>
    <xf numFmtId="171" fontId="50" fillId="17" borderId="47" xfId="0" applyNumberFormat="1" applyFont="1" applyFill="1" applyBorder="1" applyAlignment="1">
      <alignment horizontal="center" vertical="center"/>
    </xf>
    <xf numFmtId="0" fontId="49" fillId="0" borderId="57" xfId="0" applyFont="1" applyBorder="1" applyAlignment="1">
      <alignment horizontal="center" vertical="center" wrapText="1"/>
    </xf>
    <xf numFmtId="171" fontId="49" fillId="0" borderId="57" xfId="0" applyNumberFormat="1" applyFont="1" applyBorder="1" applyAlignment="1">
      <alignment horizontal="center" vertical="center"/>
    </xf>
    <xf numFmtId="10" fontId="49" fillId="0" borderId="57" xfId="0" applyNumberFormat="1" applyFont="1" applyBorder="1" applyAlignment="1">
      <alignment horizontal="center" vertical="center"/>
    </xf>
    <xf numFmtId="0" fontId="49" fillId="0" borderId="57" xfId="0" applyFont="1" applyBorder="1" applyAlignment="1">
      <alignment horizontal="center" vertical="center"/>
    </xf>
    <xf numFmtId="173" fontId="49" fillId="0" borderId="57" xfId="0" applyNumberFormat="1" applyFont="1" applyBorder="1" applyAlignment="1">
      <alignment horizontal="center" vertical="center"/>
    </xf>
    <xf numFmtId="2" fontId="49" fillId="0" borderId="57" xfId="0" applyNumberFormat="1" applyFont="1" applyBorder="1" applyAlignment="1">
      <alignment horizontal="center" vertical="center"/>
    </xf>
    <xf numFmtId="170" fontId="49" fillId="0" borderId="57" xfId="0" applyNumberFormat="1" applyFont="1" applyBorder="1" applyAlignment="1">
      <alignment horizontal="center" vertical="center"/>
    </xf>
    <xf numFmtId="10" fontId="49" fillId="0" borderId="70" xfId="0" applyNumberFormat="1" applyFont="1" applyBorder="1" applyAlignment="1">
      <alignment horizontal="center" vertical="center"/>
    </xf>
    <xf numFmtId="10" fontId="49" fillId="0" borderId="65" xfId="0" applyNumberFormat="1" applyFont="1" applyBorder="1" applyAlignment="1">
      <alignment horizontal="center" vertical="center"/>
    </xf>
    <xf numFmtId="2" fontId="49" fillId="0" borderId="65" xfId="0" applyNumberFormat="1" applyFont="1" applyBorder="1" applyAlignment="1">
      <alignment horizontal="center" vertical="center"/>
    </xf>
    <xf numFmtId="10" fontId="49" fillId="0" borderId="17" xfId="0" applyNumberFormat="1" applyFont="1" applyBorder="1" applyAlignment="1">
      <alignment horizontal="center" vertical="center"/>
    </xf>
    <xf numFmtId="0" fontId="54" fillId="0" borderId="74" xfId="0" applyFont="1" applyBorder="1" applyAlignment="1">
      <alignment horizontal="center" vertical="center" wrapText="1"/>
    </xf>
    <xf numFmtId="0" fontId="49" fillId="0" borderId="58" xfId="0" applyFont="1" applyBorder="1" applyAlignment="1">
      <alignment vertical="center"/>
    </xf>
    <xf numFmtId="0" fontId="49" fillId="4" borderId="38" xfId="0" applyFont="1" applyFill="1" applyBorder="1" applyAlignment="1">
      <alignment horizontal="center" vertical="center" wrapText="1"/>
    </xf>
    <xf numFmtId="171" fontId="49" fillId="4" borderId="38" xfId="0" applyNumberFormat="1" applyFont="1" applyFill="1" applyBorder="1" applyAlignment="1">
      <alignment horizontal="center" vertical="center"/>
    </xf>
    <xf numFmtId="171" fontId="50" fillId="4" borderId="38" xfId="0" applyNumberFormat="1" applyFont="1" applyFill="1" applyBorder="1" applyAlignment="1">
      <alignment horizontal="center" vertical="center"/>
    </xf>
    <xf numFmtId="172" fontId="49" fillId="4" borderId="38" xfId="0" applyNumberFormat="1" applyFont="1" applyFill="1" applyBorder="1" applyAlignment="1">
      <alignment horizontal="center" vertical="center"/>
    </xf>
    <xf numFmtId="0" fontId="49" fillId="4" borderId="42" xfId="0" applyFont="1" applyFill="1" applyBorder="1" applyAlignment="1">
      <alignment horizontal="center" vertical="center" wrapText="1"/>
    </xf>
    <xf numFmtId="0" fontId="49" fillId="4" borderId="38" xfId="0" applyFont="1" applyFill="1" applyBorder="1" applyAlignment="1">
      <alignment horizontal="center" vertical="center"/>
    </xf>
    <xf numFmtId="0" fontId="49" fillId="4" borderId="46" xfId="0" applyFont="1" applyFill="1" applyBorder="1" applyAlignment="1">
      <alignment vertical="center"/>
    </xf>
    <xf numFmtId="0" fontId="49" fillId="4" borderId="60" xfId="0" applyFont="1" applyFill="1" applyBorder="1" applyAlignment="1">
      <alignment vertical="center"/>
    </xf>
    <xf numFmtId="0" fontId="49" fillId="4" borderId="57" xfId="0" applyFont="1" applyFill="1" applyBorder="1" applyAlignment="1">
      <alignment horizontal="center" vertical="center" wrapText="1"/>
    </xf>
    <xf numFmtId="171" fontId="49" fillId="4" borderId="57" xfId="0" applyNumberFormat="1" applyFont="1" applyFill="1" applyBorder="1" applyAlignment="1">
      <alignment horizontal="center" vertical="center"/>
    </xf>
    <xf numFmtId="171" fontId="50" fillId="4" borderId="57" xfId="0" applyNumberFormat="1" applyFont="1" applyFill="1" applyBorder="1" applyAlignment="1">
      <alignment horizontal="center" vertical="center"/>
    </xf>
    <xf numFmtId="172" fontId="51" fillId="4" borderId="57" xfId="0" applyNumberFormat="1" applyFont="1" applyFill="1" applyBorder="1" applyAlignment="1">
      <alignment horizontal="center" vertical="center"/>
    </xf>
    <xf numFmtId="171" fontId="55" fillId="4" borderId="57" xfId="0" applyNumberFormat="1" applyFont="1" applyFill="1" applyBorder="1" applyAlignment="1">
      <alignment horizontal="center" vertical="center"/>
    </xf>
    <xf numFmtId="0" fontId="49" fillId="4" borderId="57" xfId="0" applyFont="1" applyFill="1" applyBorder="1" applyAlignment="1">
      <alignment horizontal="center" vertical="center"/>
    </xf>
    <xf numFmtId="0" fontId="49" fillId="4" borderId="58" xfId="0" applyFont="1" applyFill="1" applyBorder="1" applyAlignment="1">
      <alignment vertical="center"/>
    </xf>
    <xf numFmtId="0" fontId="54" fillId="0" borderId="42" xfId="0" applyFont="1" applyBorder="1" applyAlignment="1">
      <alignment horizontal="center" vertical="center" wrapText="1"/>
    </xf>
    <xf numFmtId="0" fontId="49" fillId="0" borderId="60" xfId="0" applyFont="1" applyBorder="1" applyAlignment="1">
      <alignment vertical="center"/>
    </xf>
    <xf numFmtId="173" fontId="61" fillId="19" borderId="55" xfId="0" applyNumberFormat="1" applyFont="1" applyFill="1" applyBorder="1" applyAlignment="1">
      <alignment horizontal="center" vertical="center"/>
    </xf>
    <xf numFmtId="2" fontId="61" fillId="19" borderId="55" xfId="0" applyNumberFormat="1" applyFont="1" applyFill="1" applyBorder="1" applyAlignment="1">
      <alignment horizontal="center" vertical="center"/>
    </xf>
    <xf numFmtId="0" fontId="50" fillId="4" borderId="3" xfId="0" applyFont="1" applyFill="1" applyBorder="1" applyAlignment="1">
      <alignment vertical="center" textRotation="90" wrapText="1"/>
    </xf>
    <xf numFmtId="171" fontId="49" fillId="19" borderId="57" xfId="0" applyNumberFormat="1" applyFont="1" applyFill="1" applyBorder="1" applyAlignment="1">
      <alignment horizontal="center" vertical="center"/>
    </xf>
    <xf numFmtId="10" fontId="49" fillId="19" borderId="57" xfId="0" applyNumberFormat="1" applyFont="1" applyFill="1" applyBorder="1" applyAlignment="1">
      <alignment horizontal="center" vertical="center"/>
    </xf>
    <xf numFmtId="171" fontId="50" fillId="19" borderId="57" xfId="0" applyNumberFormat="1" applyFont="1" applyFill="1" applyBorder="1" applyAlignment="1">
      <alignment horizontal="center" vertical="center"/>
    </xf>
    <xf numFmtId="0" fontId="49" fillId="19" borderId="57" xfId="0" applyFont="1" applyFill="1" applyBorder="1" applyAlignment="1">
      <alignment horizontal="center" vertical="center"/>
    </xf>
    <xf numFmtId="172" fontId="49" fillId="19" borderId="57" xfId="0" applyNumberFormat="1" applyFont="1" applyFill="1" applyBorder="1" applyAlignment="1">
      <alignment horizontal="center" vertical="center"/>
    </xf>
    <xf numFmtId="173" fontId="49" fillId="19" borderId="57" xfId="0" applyNumberFormat="1" applyFont="1" applyFill="1" applyBorder="1" applyAlignment="1">
      <alignment horizontal="center" vertical="center"/>
    </xf>
    <xf numFmtId="2" fontId="49" fillId="19" borderId="57" xfId="0" applyNumberFormat="1" applyFont="1" applyFill="1" applyBorder="1" applyAlignment="1">
      <alignment horizontal="center" vertical="center"/>
    </xf>
    <xf numFmtId="172" fontId="49" fillId="4" borderId="57" xfId="0" applyNumberFormat="1" applyFont="1" applyFill="1" applyBorder="1" applyAlignment="1">
      <alignment horizontal="center" vertical="center"/>
    </xf>
    <xf numFmtId="1" fontId="49" fillId="0" borderId="38" xfId="0" applyNumberFormat="1" applyFont="1" applyBorder="1" applyAlignment="1">
      <alignment horizontal="center" vertical="center"/>
    </xf>
    <xf numFmtId="1" fontId="49" fillId="0" borderId="55" xfId="0" applyNumberFormat="1" applyFont="1" applyBorder="1" applyAlignment="1">
      <alignment horizontal="center" vertical="center"/>
    </xf>
    <xf numFmtId="171" fontId="49" fillId="19" borderId="38" xfId="0" applyNumberFormat="1" applyFont="1" applyFill="1" applyBorder="1" applyAlignment="1">
      <alignment horizontal="center" vertical="center"/>
    </xf>
    <xf numFmtId="10" fontId="49" fillId="19" borderId="38" xfId="0" applyNumberFormat="1" applyFont="1" applyFill="1" applyBorder="1" applyAlignment="1">
      <alignment horizontal="center" vertical="center"/>
    </xf>
    <xf numFmtId="171" fontId="50" fillId="19" borderId="38" xfId="0" applyNumberFormat="1" applyFont="1" applyFill="1" applyBorder="1" applyAlignment="1">
      <alignment horizontal="center" vertical="center"/>
    </xf>
    <xf numFmtId="0" fontId="49" fillId="19" borderId="38" xfId="0" applyFont="1" applyFill="1" applyBorder="1" applyAlignment="1">
      <alignment horizontal="center" vertical="center"/>
    </xf>
    <xf numFmtId="172" fontId="49" fillId="19" borderId="38" xfId="0" applyNumberFormat="1" applyFont="1" applyFill="1" applyBorder="1" applyAlignment="1">
      <alignment horizontal="center" vertical="center"/>
    </xf>
    <xf numFmtId="173" fontId="49" fillId="19" borderId="38" xfId="0" applyNumberFormat="1" applyFont="1" applyFill="1" applyBorder="1" applyAlignment="1">
      <alignment horizontal="center" vertical="center"/>
    </xf>
    <xf numFmtId="2" fontId="49" fillId="19" borderId="38" xfId="0" applyNumberFormat="1" applyFont="1" applyFill="1" applyBorder="1" applyAlignment="1">
      <alignment horizontal="center" vertical="center"/>
    </xf>
    <xf numFmtId="0" fontId="49" fillId="4" borderId="55" xfId="0" applyFont="1" applyFill="1" applyBorder="1" applyAlignment="1">
      <alignment vertical="center" wrapText="1"/>
    </xf>
    <xf numFmtId="1" fontId="49" fillId="4" borderId="55" xfId="0" applyNumberFormat="1" applyFont="1" applyFill="1" applyBorder="1" applyAlignment="1">
      <alignment horizontal="center" vertical="center"/>
    </xf>
    <xf numFmtId="0" fontId="49" fillId="4" borderId="57" xfId="0" applyFont="1" applyFill="1" applyBorder="1" applyAlignment="1">
      <alignment vertical="center" wrapText="1"/>
    </xf>
    <xf numFmtId="1" fontId="49" fillId="4" borderId="57" xfId="0" applyNumberFormat="1" applyFont="1" applyFill="1" applyBorder="1" applyAlignment="1">
      <alignment horizontal="center" vertical="center"/>
    </xf>
    <xf numFmtId="2" fontId="51" fillId="19" borderId="55" xfId="0" applyNumberFormat="1" applyFont="1" applyFill="1" applyBorder="1" applyAlignment="1">
      <alignment horizontal="center" vertical="center"/>
    </xf>
    <xf numFmtId="172" fontId="49" fillId="4" borderId="55" xfId="0" applyNumberFormat="1" applyFont="1" applyFill="1" applyBorder="1" applyAlignment="1">
      <alignment vertical="center"/>
    </xf>
    <xf numFmtId="173" fontId="49" fillId="4" borderId="55" xfId="0" applyNumberFormat="1" applyFont="1" applyFill="1" applyBorder="1" applyAlignment="1">
      <alignment vertical="center"/>
    </xf>
    <xf numFmtId="2" fontId="49" fillId="4" borderId="55" xfId="0" applyNumberFormat="1" applyFont="1" applyFill="1" applyBorder="1" applyAlignment="1">
      <alignment vertical="center"/>
    </xf>
    <xf numFmtId="0" fontId="49" fillId="4" borderId="73" xfId="0" applyFont="1" applyFill="1" applyBorder="1" applyAlignment="1">
      <alignment vertical="center"/>
    </xf>
    <xf numFmtId="171" fontId="49" fillId="20" borderId="55" xfId="0" applyNumberFormat="1" applyFont="1" applyFill="1" applyBorder="1" applyAlignment="1">
      <alignment horizontal="center" vertical="center"/>
    </xf>
    <xf numFmtId="10" fontId="49" fillId="20" borderId="55" xfId="0" applyNumberFormat="1" applyFont="1" applyFill="1" applyBorder="1" applyAlignment="1">
      <alignment horizontal="center" vertical="center"/>
    </xf>
    <xf numFmtId="171" fontId="50" fillId="20" borderId="55" xfId="0" applyNumberFormat="1" applyFont="1" applyFill="1" applyBorder="1" applyAlignment="1">
      <alignment horizontal="center" vertical="center"/>
    </xf>
    <xf numFmtId="0" fontId="49" fillId="20" borderId="55" xfId="0" applyFont="1" applyFill="1" applyBorder="1" applyAlignment="1">
      <alignment horizontal="center" vertical="center"/>
    </xf>
    <xf numFmtId="172" fontId="49" fillId="20" borderId="55" xfId="0" applyNumberFormat="1" applyFont="1" applyFill="1" applyBorder="1" applyAlignment="1">
      <alignment horizontal="center" vertical="center"/>
    </xf>
    <xf numFmtId="173" fontId="49" fillId="20" borderId="55" xfId="0" applyNumberFormat="1" applyFont="1" applyFill="1" applyBorder="1" applyAlignment="1">
      <alignment horizontal="center" vertical="center"/>
    </xf>
    <xf numFmtId="2" fontId="49" fillId="20" borderId="55" xfId="0" applyNumberFormat="1" applyFont="1" applyFill="1" applyBorder="1" applyAlignment="1">
      <alignment horizontal="center" vertical="center"/>
    </xf>
    <xf numFmtId="2" fontId="49" fillId="4" borderId="55" xfId="0" applyNumberFormat="1" applyFont="1" applyFill="1" applyBorder="1" applyAlignment="1">
      <alignment horizontal="center" vertical="center" wrapText="1"/>
    </xf>
    <xf numFmtId="2" fontId="49" fillId="4" borderId="55" xfId="0" applyNumberFormat="1" applyFont="1" applyFill="1" applyBorder="1" applyAlignment="1">
      <alignment horizontal="center" vertical="center"/>
    </xf>
    <xf numFmtId="10" fontId="49" fillId="0" borderId="80" xfId="0" applyNumberFormat="1" applyFont="1" applyBorder="1" applyAlignment="1">
      <alignment horizontal="center" vertical="center"/>
    </xf>
    <xf numFmtId="0" fontId="63" fillId="0" borderId="0" xfId="0" applyFont="1" applyAlignment="1">
      <alignment horizontal="center" vertical="center"/>
    </xf>
    <xf numFmtId="2" fontId="49" fillId="0" borderId="85" xfId="0" applyNumberFormat="1" applyFont="1" applyBorder="1" applyAlignment="1">
      <alignment horizontal="center" vertical="center"/>
    </xf>
    <xf numFmtId="10" fontId="49" fillId="0" borderId="85" xfId="0" applyNumberFormat="1" applyFont="1" applyBorder="1" applyAlignment="1">
      <alignment horizontal="center" vertical="center"/>
    </xf>
    <xf numFmtId="10" fontId="49" fillId="0" borderId="83" xfId="0" applyNumberFormat="1" applyFont="1" applyBorder="1" applyAlignment="1">
      <alignment horizontal="center" vertical="center"/>
    </xf>
    <xf numFmtId="10" fontId="49" fillId="0" borderId="46" xfId="0" applyNumberFormat="1" applyFont="1" applyBorder="1" applyAlignment="1">
      <alignment horizontal="center" vertical="center"/>
    </xf>
    <xf numFmtId="0" fontId="50" fillId="4" borderId="3" xfId="0" applyFont="1" applyFill="1" applyBorder="1" applyAlignment="1">
      <alignment horizontal="center" vertical="center" textRotation="90" wrapText="1"/>
    </xf>
    <xf numFmtId="0" fontId="35" fillId="27" borderId="24" xfId="0" applyFont="1" applyFill="1" applyBorder="1" applyAlignment="1">
      <alignment horizontal="center" vertical="center"/>
    </xf>
    <xf numFmtId="173" fontId="49" fillId="27" borderId="52" xfId="80" applyNumberFormat="1" applyFont="1" applyFill="1" applyBorder="1" applyAlignment="1">
      <alignment horizontal="center" vertical="center"/>
    </xf>
    <xf numFmtId="10" fontId="49" fillId="27" borderId="45" xfId="0" applyNumberFormat="1" applyFont="1" applyFill="1" applyBorder="1" applyAlignment="1">
      <alignment horizontal="center" vertical="center"/>
    </xf>
    <xf numFmtId="173" fontId="49" fillId="27" borderId="76" xfId="80" applyNumberFormat="1" applyFont="1" applyFill="1" applyBorder="1" applyAlignment="1">
      <alignment horizontal="center" vertical="center"/>
    </xf>
    <xf numFmtId="173" fontId="49" fillId="27" borderId="79" xfId="80" applyNumberFormat="1" applyFont="1" applyFill="1" applyBorder="1" applyAlignment="1">
      <alignment horizontal="center" vertical="center"/>
    </xf>
    <xf numFmtId="173" fontId="49" fillId="27" borderId="15" xfId="80" applyNumberFormat="1" applyFont="1" applyFill="1" applyBorder="1" applyAlignment="1">
      <alignment horizontal="center" vertical="center"/>
    </xf>
    <xf numFmtId="10" fontId="49" fillId="27" borderId="85" xfId="0" applyNumberFormat="1" applyFont="1" applyFill="1" applyBorder="1" applyAlignment="1">
      <alignment horizontal="center" vertical="center"/>
    </xf>
    <xf numFmtId="0" fontId="39" fillId="27" borderId="0" xfId="0" applyFont="1" applyFill="1" applyAlignment="1">
      <alignment horizontal="center" vertical="center"/>
    </xf>
    <xf numFmtId="2" fontId="50" fillId="28" borderId="44" xfId="0" applyNumberFormat="1" applyFont="1" applyFill="1" applyBorder="1" applyAlignment="1">
      <alignment horizontal="center" vertical="center" wrapText="1"/>
    </xf>
    <xf numFmtId="0" fontId="50" fillId="28" borderId="45" xfId="0" applyFont="1" applyFill="1" applyBorder="1" applyAlignment="1">
      <alignment horizontal="center" vertical="center" wrapText="1"/>
    </xf>
    <xf numFmtId="0" fontId="35" fillId="25" borderId="24" xfId="0" applyFont="1" applyFill="1" applyBorder="1" applyAlignment="1">
      <alignment horizontal="center" vertical="center"/>
    </xf>
    <xf numFmtId="0" fontId="39" fillId="25" borderId="0" xfId="0" applyFont="1" applyFill="1" applyAlignment="1">
      <alignment horizontal="center" vertical="center"/>
    </xf>
    <xf numFmtId="0" fontId="35" fillId="29" borderId="24" xfId="0" applyFont="1" applyFill="1" applyBorder="1" applyAlignment="1">
      <alignment horizontal="center" vertical="center"/>
    </xf>
    <xf numFmtId="0" fontId="39" fillId="29" borderId="0" xfId="0" applyFont="1" applyFill="1" applyAlignment="1">
      <alignment horizontal="center" vertical="center"/>
    </xf>
    <xf numFmtId="173" fontId="50" fillId="29" borderId="52" xfId="0" applyNumberFormat="1" applyFont="1" applyFill="1" applyBorder="1" applyAlignment="1">
      <alignment horizontal="center" vertical="center" wrapText="1"/>
    </xf>
    <xf numFmtId="173" fontId="49" fillId="29" borderId="52" xfId="80" applyNumberFormat="1" applyFont="1" applyFill="1" applyBorder="1" applyAlignment="1">
      <alignment horizontal="center" vertical="center"/>
    </xf>
    <xf numFmtId="173" fontId="49" fillId="29" borderId="76" xfId="80" applyNumberFormat="1" applyFont="1" applyFill="1" applyBorder="1" applyAlignment="1">
      <alignment horizontal="center" vertical="center"/>
    </xf>
    <xf numFmtId="173" fontId="49" fillId="29" borderId="79" xfId="80" applyNumberFormat="1" applyFont="1" applyFill="1" applyBorder="1" applyAlignment="1">
      <alignment horizontal="center" vertical="center"/>
    </xf>
    <xf numFmtId="173" fontId="49" fillId="29" borderId="15" xfId="80" applyNumberFormat="1" applyFont="1" applyFill="1" applyBorder="1" applyAlignment="1">
      <alignment horizontal="center" vertical="center"/>
    </xf>
    <xf numFmtId="173" fontId="55" fillId="29" borderId="76" xfId="80" applyNumberFormat="1" applyFont="1" applyFill="1" applyBorder="1" applyAlignment="1">
      <alignment horizontal="center" vertical="center"/>
    </xf>
    <xf numFmtId="2" fontId="50" fillId="9" borderId="44" xfId="0" applyNumberFormat="1" applyFont="1" applyFill="1" applyBorder="1" applyAlignment="1">
      <alignment horizontal="center" vertical="center" wrapText="1"/>
    </xf>
    <xf numFmtId="2" fontId="49" fillId="9" borderId="38" xfId="0" applyNumberFormat="1" applyFont="1" applyFill="1" applyBorder="1" applyAlignment="1">
      <alignment horizontal="center" vertical="center"/>
    </xf>
    <xf numFmtId="2" fontId="49" fillId="9" borderId="67" xfId="0" applyNumberFormat="1" applyFont="1" applyFill="1" applyBorder="1" applyAlignment="1">
      <alignment horizontal="center" vertical="center"/>
    </xf>
    <xf numFmtId="0" fontId="39" fillId="9" borderId="0" xfId="0" applyFont="1" applyFill="1" applyAlignment="1">
      <alignment horizontal="center" vertical="center"/>
    </xf>
    <xf numFmtId="173" fontId="49" fillId="29" borderId="28" xfId="80" applyNumberFormat="1" applyFont="1" applyFill="1" applyBorder="1" applyAlignment="1">
      <alignment horizontal="center" vertical="center"/>
    </xf>
    <xf numFmtId="2" fontId="49" fillId="29" borderId="76" xfId="80" applyNumberFormat="1" applyFont="1" applyFill="1" applyBorder="1" applyAlignment="1">
      <alignment horizontal="center" vertical="center"/>
    </xf>
    <xf numFmtId="2" fontId="49" fillId="29" borderId="79" xfId="80" applyNumberFormat="1" applyFont="1" applyFill="1" applyBorder="1" applyAlignment="1">
      <alignment horizontal="center" vertical="center"/>
    </xf>
    <xf numFmtId="2" fontId="49" fillId="29" borderId="15" xfId="80" applyNumberFormat="1" applyFont="1" applyFill="1" applyBorder="1" applyAlignment="1">
      <alignment horizontal="center" vertical="center"/>
    </xf>
    <xf numFmtId="2" fontId="49" fillId="29" borderId="84" xfId="80" applyNumberFormat="1" applyFont="1" applyFill="1" applyBorder="1" applyAlignment="1">
      <alignment horizontal="center" vertical="center"/>
    </xf>
    <xf numFmtId="2" fontId="49" fillId="29" borderId="28" xfId="80" applyNumberFormat="1" applyFont="1" applyFill="1" applyBorder="1" applyAlignment="1">
      <alignment horizontal="center" vertical="center"/>
    </xf>
    <xf numFmtId="0" fontId="49" fillId="0" borderId="67" xfId="0" applyFont="1" applyBorder="1" applyAlignment="1">
      <alignment vertical="center"/>
    </xf>
    <xf numFmtId="10" fontId="49" fillId="19" borderId="67" xfId="0" applyNumberFormat="1" applyFont="1" applyFill="1" applyBorder="1" applyAlignment="1">
      <alignment horizontal="center" vertical="center"/>
    </xf>
    <xf numFmtId="172" fontId="49" fillId="19" borderId="67" xfId="0" applyNumberFormat="1" applyFont="1" applyFill="1" applyBorder="1" applyAlignment="1">
      <alignment horizontal="center" vertical="center"/>
    </xf>
    <xf numFmtId="171" fontId="49" fillId="19" borderId="67" xfId="0" applyNumberFormat="1" applyFont="1" applyFill="1" applyBorder="1" applyAlignment="1">
      <alignment horizontal="center" vertical="center"/>
    </xf>
    <xf numFmtId="171" fontId="55" fillId="19" borderId="67" xfId="0" applyNumberFormat="1" applyFont="1" applyFill="1" applyBorder="1" applyAlignment="1">
      <alignment horizontal="center" vertical="center"/>
    </xf>
    <xf numFmtId="173" fontId="49" fillId="19" borderId="67" xfId="0" applyNumberFormat="1" applyFont="1" applyFill="1" applyBorder="1" applyAlignment="1">
      <alignment horizontal="center" vertical="center"/>
    </xf>
    <xf numFmtId="2" fontId="49" fillId="19" borderId="67" xfId="0" applyNumberFormat="1" applyFont="1" applyFill="1" applyBorder="1" applyAlignment="1">
      <alignment horizontal="center" vertical="center"/>
    </xf>
    <xf numFmtId="173" fontId="49" fillId="0" borderId="67" xfId="0" applyNumberFormat="1" applyFont="1" applyBorder="1" applyAlignment="1">
      <alignment horizontal="center" vertical="center"/>
    </xf>
    <xf numFmtId="10" fontId="49" fillId="0" borderId="67" xfId="0" applyNumberFormat="1" applyFont="1" applyBorder="1" applyAlignment="1">
      <alignment horizontal="center" vertical="center"/>
    </xf>
    <xf numFmtId="171" fontId="49" fillId="0" borderId="67" xfId="0" applyNumberFormat="1" applyFont="1" applyBorder="1" applyAlignment="1">
      <alignment horizontal="center" vertical="center"/>
    </xf>
    <xf numFmtId="9" fontId="49" fillId="2" borderId="67" xfId="80" applyFont="1" applyFill="1" applyBorder="1" applyAlignment="1">
      <alignment horizontal="center" vertical="center"/>
    </xf>
    <xf numFmtId="9" fontId="49" fillId="2" borderId="86" xfId="80" applyFont="1" applyFill="1" applyBorder="1" applyAlignment="1">
      <alignment horizontal="center" vertical="center"/>
    </xf>
    <xf numFmtId="2" fontId="49" fillId="29" borderId="88" xfId="80" applyNumberFormat="1" applyFont="1" applyFill="1" applyBorder="1" applyAlignment="1">
      <alignment horizontal="center" vertical="center"/>
    </xf>
    <xf numFmtId="9" fontId="49" fillId="0" borderId="67" xfId="80" applyFont="1" applyBorder="1" applyAlignment="1">
      <alignment horizontal="center" vertical="center"/>
    </xf>
    <xf numFmtId="0" fontId="49" fillId="0" borderId="78" xfId="0" applyFont="1" applyBorder="1" applyAlignment="1">
      <alignment vertical="center"/>
    </xf>
    <xf numFmtId="0" fontId="49" fillId="0" borderId="65" xfId="0" applyFont="1" applyBorder="1" applyAlignment="1">
      <alignment horizontal="center" vertical="center"/>
    </xf>
    <xf numFmtId="171" fontId="49" fillId="0" borderId="65" xfId="0" applyNumberFormat="1" applyFont="1" applyBorder="1" applyAlignment="1">
      <alignment horizontal="center" vertical="center"/>
    </xf>
    <xf numFmtId="173" fontId="49" fillId="0" borderId="65" xfId="0" applyNumberFormat="1" applyFont="1" applyBorder="1" applyAlignment="1">
      <alignment horizontal="center" vertical="center"/>
    </xf>
    <xf numFmtId="0" fontId="39" fillId="0" borderId="85" xfId="0" applyFont="1" applyBorder="1" applyAlignment="1">
      <alignment vertical="center"/>
    </xf>
    <xf numFmtId="0" fontId="39" fillId="0" borderId="85" xfId="0" applyFont="1" applyBorder="1" applyAlignment="1">
      <alignment horizontal="center" vertical="center" wrapText="1"/>
    </xf>
    <xf numFmtId="170" fontId="39" fillId="0" borderId="85" xfId="0" applyNumberFormat="1" applyFont="1" applyBorder="1" applyAlignment="1">
      <alignment horizontal="center" vertical="center"/>
    </xf>
    <xf numFmtId="171" fontId="56" fillId="0" borderId="85" xfId="0" applyNumberFormat="1" applyFont="1" applyBorder="1" applyAlignment="1">
      <alignment horizontal="center" vertical="center"/>
    </xf>
    <xf numFmtId="0" fontId="39" fillId="0" borderId="85" xfId="0" applyFont="1" applyBorder="1" applyAlignment="1">
      <alignment horizontal="center" vertical="center"/>
    </xf>
    <xf numFmtId="172" fontId="39" fillId="0" borderId="85" xfId="0" applyNumberFormat="1" applyFont="1" applyBorder="1" applyAlignment="1">
      <alignment horizontal="center" vertical="center"/>
    </xf>
    <xf numFmtId="171" fontId="39" fillId="0" borderId="85" xfId="0" applyNumberFormat="1" applyFont="1" applyBorder="1" applyAlignment="1">
      <alignment horizontal="center" vertical="center"/>
    </xf>
    <xf numFmtId="173" fontId="39" fillId="0" borderId="85" xfId="0" applyNumberFormat="1" applyFont="1" applyBorder="1" applyAlignment="1">
      <alignment horizontal="center" vertical="center"/>
    </xf>
    <xf numFmtId="2" fontId="39" fillId="9" borderId="85" xfId="0" applyNumberFormat="1" applyFont="1" applyFill="1" applyBorder="1" applyAlignment="1">
      <alignment horizontal="center" vertical="center"/>
    </xf>
    <xf numFmtId="10" fontId="39" fillId="9" borderId="85" xfId="0" applyNumberFormat="1" applyFont="1" applyFill="1" applyBorder="1" applyAlignment="1">
      <alignment horizontal="center" vertical="center"/>
    </xf>
    <xf numFmtId="173" fontId="39" fillId="9" borderId="85" xfId="0" applyNumberFormat="1" applyFont="1" applyFill="1" applyBorder="1" applyAlignment="1">
      <alignment horizontal="center" vertical="center"/>
    </xf>
    <xf numFmtId="10" fontId="39" fillId="29" borderId="85" xfId="0" applyNumberFormat="1" applyFont="1" applyFill="1" applyBorder="1" applyAlignment="1">
      <alignment horizontal="center" vertical="center"/>
    </xf>
    <xf numFmtId="1" fontId="39" fillId="0" borderId="85" xfId="0" applyNumberFormat="1" applyFont="1" applyBorder="1" applyAlignment="1">
      <alignment horizontal="center" vertical="center"/>
    </xf>
    <xf numFmtId="10" fontId="55" fillId="25" borderId="85" xfId="0" applyNumberFormat="1" applyFont="1" applyFill="1" applyBorder="1" applyAlignment="1">
      <alignment horizontal="center" vertical="center"/>
    </xf>
    <xf numFmtId="0" fontId="49" fillId="0" borderId="67" xfId="0" applyFont="1" applyBorder="1" applyAlignment="1">
      <alignment horizontal="center" vertical="center" wrapText="1"/>
    </xf>
    <xf numFmtId="0" fontId="49" fillId="0" borderId="67" xfId="0" applyFont="1" applyBorder="1" applyAlignment="1">
      <alignment horizontal="center" vertical="center"/>
    </xf>
    <xf numFmtId="171" fontId="35" fillId="0" borderId="85" xfId="0" applyNumberFormat="1" applyFont="1" applyBorder="1" applyAlignment="1">
      <alignment horizontal="center" vertical="center"/>
    </xf>
    <xf numFmtId="2" fontId="39" fillId="0" borderId="85" xfId="0" applyNumberFormat="1" applyFont="1" applyBorder="1" applyAlignment="1">
      <alignment horizontal="center" vertical="center"/>
    </xf>
    <xf numFmtId="0" fontId="39" fillId="29" borderId="85" xfId="0" applyFont="1" applyFill="1" applyBorder="1" applyAlignment="1">
      <alignment horizontal="center" vertical="center"/>
    </xf>
    <xf numFmtId="0" fontId="64" fillId="9" borderId="85" xfId="0" applyFont="1" applyFill="1" applyBorder="1"/>
    <xf numFmtId="0" fontId="64" fillId="9" borderId="89" xfId="0" applyFont="1" applyFill="1" applyBorder="1"/>
    <xf numFmtId="0" fontId="49" fillId="0" borderId="65" xfId="0" applyFont="1" applyBorder="1" applyAlignment="1">
      <alignment horizontal="center" vertical="center" wrapText="1"/>
    </xf>
    <xf numFmtId="171" fontId="50" fillId="0" borderId="65" xfId="0" applyNumberFormat="1" applyFont="1" applyBorder="1" applyAlignment="1">
      <alignment horizontal="center" vertical="center"/>
    </xf>
    <xf numFmtId="172" fontId="49" fillId="0" borderId="65" xfId="0" applyNumberFormat="1" applyFont="1" applyBorder="1" applyAlignment="1">
      <alignment horizontal="center" vertical="center"/>
    </xf>
    <xf numFmtId="170" fontId="49" fillId="0" borderId="65" xfId="0" applyNumberFormat="1" applyFont="1" applyBorder="1" applyAlignment="1">
      <alignment horizontal="center" vertical="center"/>
    </xf>
    <xf numFmtId="173" fontId="49" fillId="29" borderId="84" xfId="80" applyNumberFormat="1" applyFont="1" applyFill="1" applyBorder="1" applyAlignment="1">
      <alignment horizontal="center" vertical="center"/>
    </xf>
    <xf numFmtId="2" fontId="49" fillId="0" borderId="44" xfId="0" applyNumberFormat="1" applyFont="1" applyBorder="1" applyAlignment="1">
      <alignment horizontal="center" vertical="center"/>
    </xf>
    <xf numFmtId="173" fontId="49" fillId="27" borderId="84" xfId="80" applyNumberFormat="1" applyFont="1" applyFill="1" applyBorder="1" applyAlignment="1">
      <alignment horizontal="center" vertical="center"/>
    </xf>
    <xf numFmtId="0" fontId="49" fillId="4" borderId="16" xfId="0" applyFont="1" applyFill="1" applyBorder="1" applyAlignment="1">
      <alignment vertical="center" wrapText="1"/>
    </xf>
    <xf numFmtId="10" fontId="49" fillId="0" borderId="81" xfId="0" applyNumberFormat="1" applyFont="1" applyBorder="1" applyAlignment="1">
      <alignment horizontal="center" vertical="center"/>
    </xf>
    <xf numFmtId="10" fontId="49" fillId="27" borderId="78" xfId="0" applyNumberFormat="1" applyFont="1" applyFill="1" applyBorder="1" applyAlignment="1">
      <alignment horizontal="center" vertical="center"/>
    </xf>
    <xf numFmtId="0" fontId="54" fillId="4" borderId="82" xfId="0" applyFont="1" applyFill="1" applyBorder="1" applyAlignment="1">
      <alignment horizontal="center" vertical="center" wrapText="1"/>
    </xf>
    <xf numFmtId="0" fontId="49" fillId="0" borderId="85" xfId="0" applyFont="1" applyBorder="1" applyAlignment="1">
      <alignment horizontal="center" vertical="center" wrapText="1"/>
    </xf>
    <xf numFmtId="171" fontId="49" fillId="0" borderId="85" xfId="0" applyNumberFormat="1" applyFont="1" applyBorder="1" applyAlignment="1">
      <alignment horizontal="center" vertical="center"/>
    </xf>
    <xf numFmtId="171" fontId="50" fillId="0" borderId="85" xfId="0" applyNumberFormat="1" applyFont="1" applyBorder="1" applyAlignment="1">
      <alignment horizontal="center" vertical="center"/>
    </xf>
    <xf numFmtId="0" fontId="49" fillId="0" borderId="85" xfId="0" applyFont="1" applyBorder="1" applyAlignment="1">
      <alignment horizontal="center" vertical="center"/>
    </xf>
    <xf numFmtId="172" fontId="49" fillId="0" borderId="85" xfId="0" applyNumberFormat="1" applyFont="1" applyBorder="1" applyAlignment="1">
      <alignment horizontal="center" vertical="center"/>
    </xf>
    <xf numFmtId="173" fontId="49" fillId="0" borderId="85" xfId="0" applyNumberFormat="1" applyFont="1" applyBorder="1" applyAlignment="1">
      <alignment horizontal="center" vertical="center"/>
    </xf>
    <xf numFmtId="170" fontId="49" fillId="0" borderId="85" xfId="0" applyNumberFormat="1" applyFont="1" applyBorder="1" applyAlignment="1">
      <alignment horizontal="center" vertical="center"/>
    </xf>
    <xf numFmtId="173" fontId="49" fillId="29" borderId="85" xfId="80" applyNumberFormat="1" applyFont="1" applyFill="1" applyBorder="1" applyAlignment="1">
      <alignment horizontal="center" vertical="center"/>
    </xf>
    <xf numFmtId="173" fontId="49" fillId="27" borderId="85" xfId="80" applyNumberFormat="1" applyFont="1" applyFill="1" applyBorder="1" applyAlignment="1">
      <alignment horizontal="center" vertical="center"/>
    </xf>
    <xf numFmtId="0" fontId="64" fillId="9" borderId="85" xfId="0" applyFont="1" applyFill="1" applyBorder="1" applyAlignment="1">
      <alignment wrapText="1"/>
    </xf>
    <xf numFmtId="0" fontId="49" fillId="4" borderId="67" xfId="0" applyFont="1" applyFill="1" applyBorder="1" applyAlignment="1">
      <alignment horizontal="center" vertical="center" wrapText="1"/>
    </xf>
    <xf numFmtId="172" fontId="49" fillId="4" borderId="67" xfId="0" applyNumberFormat="1" applyFont="1" applyFill="1" applyBorder="1" applyAlignment="1">
      <alignment horizontal="center" vertical="center"/>
    </xf>
    <xf numFmtId="171" fontId="49" fillId="4" borderId="67" xfId="0" applyNumberFormat="1" applyFont="1" applyFill="1" applyBorder="1" applyAlignment="1">
      <alignment horizontal="center" vertical="center"/>
    </xf>
    <xf numFmtId="2" fontId="49" fillId="0" borderId="67" xfId="0" applyNumberFormat="1" applyFont="1" applyBorder="1" applyAlignment="1">
      <alignment horizontal="center" vertical="center"/>
    </xf>
    <xf numFmtId="9" fontId="49" fillId="0" borderId="86" xfId="80" applyFont="1" applyBorder="1" applyAlignment="1">
      <alignment horizontal="center" vertical="center"/>
    </xf>
    <xf numFmtId="171" fontId="50" fillId="0" borderId="67" xfId="0" applyNumberFormat="1" applyFont="1" applyBorder="1" applyAlignment="1">
      <alignment horizontal="center" vertical="center"/>
    </xf>
    <xf numFmtId="172" fontId="49" fillId="0" borderId="67" xfId="0" applyNumberFormat="1" applyFont="1" applyBorder="1" applyAlignment="1">
      <alignment horizontal="center" vertical="center"/>
    </xf>
    <xf numFmtId="170" fontId="49" fillId="0" borderId="67" xfId="0" applyNumberFormat="1" applyFont="1" applyBorder="1" applyAlignment="1">
      <alignment horizontal="center" vertical="center"/>
    </xf>
    <xf numFmtId="10" fontId="49" fillId="0" borderId="86" xfId="0" applyNumberFormat="1" applyFont="1" applyBorder="1" applyAlignment="1">
      <alignment horizontal="center" vertical="center"/>
    </xf>
    <xf numFmtId="173" fontId="49" fillId="29" borderId="88" xfId="80" applyNumberFormat="1" applyFont="1" applyFill="1" applyBorder="1" applyAlignment="1">
      <alignment horizontal="center" vertical="center"/>
    </xf>
    <xf numFmtId="0" fontId="54" fillId="0" borderId="90" xfId="0" applyFont="1" applyBorder="1" applyAlignment="1">
      <alignment horizontal="center" vertical="center" wrapText="1"/>
    </xf>
    <xf numFmtId="0" fontId="49" fillId="4" borderId="65" xfId="0" applyFont="1" applyFill="1" applyBorder="1" applyAlignment="1">
      <alignment horizontal="center" vertical="center" wrapText="1"/>
    </xf>
    <xf numFmtId="171" fontId="49" fillId="4" borderId="65" xfId="0" applyNumberFormat="1" applyFont="1" applyFill="1" applyBorder="1" applyAlignment="1">
      <alignment horizontal="center" vertical="center"/>
    </xf>
    <xf numFmtId="171" fontId="50" fillId="4" borderId="65" xfId="0" applyNumberFormat="1" applyFont="1" applyFill="1" applyBorder="1" applyAlignment="1">
      <alignment horizontal="center" vertical="center"/>
    </xf>
    <xf numFmtId="172" fontId="49" fillId="4" borderId="65" xfId="0" applyNumberFormat="1" applyFont="1" applyFill="1" applyBorder="1" applyAlignment="1">
      <alignment horizontal="center" vertical="center"/>
    </xf>
    <xf numFmtId="0" fontId="49" fillId="4" borderId="65" xfId="0" applyFont="1" applyFill="1" applyBorder="1" applyAlignment="1">
      <alignment horizontal="center" vertical="center"/>
    </xf>
    <xf numFmtId="0" fontId="49" fillId="4" borderId="83" xfId="0" applyFont="1" applyFill="1" applyBorder="1" applyAlignment="1">
      <alignment vertical="center"/>
    </xf>
    <xf numFmtId="0" fontId="53" fillId="0" borderId="84" xfId="0" applyFont="1" applyBorder="1" applyAlignment="1">
      <alignment vertical="center" wrapText="1"/>
    </xf>
    <xf numFmtId="0" fontId="49" fillId="0" borderId="65" xfId="0" applyFont="1" applyBorder="1" applyAlignment="1">
      <alignment vertical="center"/>
    </xf>
    <xf numFmtId="9" fontId="49" fillId="0" borderId="70" xfId="80" applyFont="1" applyBorder="1" applyAlignment="1">
      <alignment horizontal="center" vertical="center"/>
    </xf>
    <xf numFmtId="0" fontId="49" fillId="0" borderId="83" xfId="0" applyFont="1" applyBorder="1" applyAlignment="1">
      <alignment vertical="center"/>
    </xf>
    <xf numFmtId="2" fontId="49" fillId="9" borderId="44" xfId="0" applyNumberFormat="1" applyFont="1" applyFill="1" applyBorder="1" applyAlignment="1">
      <alignment horizontal="center" vertical="center"/>
    </xf>
    <xf numFmtId="2" fontId="49" fillId="9" borderId="16" xfId="0" applyNumberFormat="1" applyFont="1" applyFill="1" applyBorder="1" applyAlignment="1">
      <alignment horizontal="center" vertical="center"/>
    </xf>
    <xf numFmtId="0" fontId="55" fillId="0" borderId="85" xfId="0" applyFont="1" applyBorder="1" applyAlignment="1">
      <alignment vertical="center" wrapText="1"/>
    </xf>
    <xf numFmtId="0" fontId="49" fillId="0" borderId="85" xfId="0" applyFont="1" applyBorder="1" applyAlignment="1">
      <alignment vertical="center"/>
    </xf>
    <xf numFmtId="9" fontId="49" fillId="0" borderId="85" xfId="80" applyFont="1" applyBorder="1" applyAlignment="1">
      <alignment horizontal="center" vertical="center"/>
    </xf>
    <xf numFmtId="2" fontId="49" fillId="29" borderId="85" xfId="80" applyNumberFormat="1" applyFont="1" applyFill="1" applyBorder="1" applyAlignment="1">
      <alignment horizontal="center" vertical="center"/>
    </xf>
    <xf numFmtId="2" fontId="49" fillId="9" borderId="85" xfId="0" applyNumberFormat="1" applyFont="1" applyFill="1" applyBorder="1" applyAlignment="1">
      <alignment horizontal="center" vertical="center"/>
    </xf>
    <xf numFmtId="10" fontId="49" fillId="25" borderId="85" xfId="0" applyNumberFormat="1" applyFont="1" applyFill="1" applyBorder="1" applyAlignment="1">
      <alignment horizontal="center" vertical="center"/>
    </xf>
    <xf numFmtId="1" fontId="49" fillId="0" borderId="85" xfId="0" applyNumberFormat="1" applyFont="1" applyBorder="1" applyAlignment="1">
      <alignment horizontal="center" vertical="center"/>
    </xf>
    <xf numFmtId="0" fontId="55" fillId="0" borderId="85" xfId="0" applyFont="1" applyBorder="1" applyAlignment="1">
      <alignment vertical="center"/>
    </xf>
    <xf numFmtId="2" fontId="49" fillId="29" borderId="74" xfId="80" applyNumberFormat="1" applyFont="1" applyFill="1" applyBorder="1" applyAlignment="1">
      <alignment horizontal="center" vertical="center"/>
    </xf>
    <xf numFmtId="1" fontId="49" fillId="0" borderId="70" xfId="0" applyNumberFormat="1" applyFont="1" applyBorder="1" applyAlignment="1">
      <alignment horizontal="center" vertical="center"/>
    </xf>
    <xf numFmtId="0" fontId="55" fillId="0" borderId="74" xfId="0" applyFont="1" applyBorder="1" applyAlignment="1">
      <alignment vertical="center" wrapText="1"/>
    </xf>
    <xf numFmtId="0" fontId="49" fillId="4" borderId="85" xfId="0" applyFont="1" applyFill="1" applyBorder="1" applyAlignment="1">
      <alignment horizontal="center" vertical="center" wrapText="1"/>
    </xf>
    <xf numFmtId="0" fontId="49" fillId="4" borderId="85" xfId="0" applyFont="1" applyFill="1" applyBorder="1" applyAlignment="1">
      <alignment horizontal="center" vertical="center"/>
    </xf>
    <xf numFmtId="173" fontId="49" fillId="4" borderId="85" xfId="0" applyNumberFormat="1" applyFont="1" applyFill="1" applyBorder="1" applyAlignment="1">
      <alignment horizontal="center" vertical="center"/>
    </xf>
    <xf numFmtId="2" fontId="49" fillId="4" borderId="85" xfId="0" applyNumberFormat="1" applyFont="1" applyFill="1" applyBorder="1" applyAlignment="1">
      <alignment horizontal="center" vertical="center"/>
    </xf>
    <xf numFmtId="1" fontId="49" fillId="4" borderId="85" xfId="0" applyNumberFormat="1" applyFont="1" applyFill="1" applyBorder="1" applyAlignment="1">
      <alignment horizontal="center" vertical="center"/>
    </xf>
    <xf numFmtId="0" fontId="49" fillId="4" borderId="0" xfId="0" applyFont="1" applyFill="1" applyAlignment="1">
      <alignment horizontal="center" vertical="center" wrapText="1"/>
    </xf>
    <xf numFmtId="1" fontId="49" fillId="4" borderId="0" xfId="0" applyNumberFormat="1" applyFont="1" applyFill="1" applyAlignment="1">
      <alignment horizontal="center" vertical="center"/>
    </xf>
    <xf numFmtId="1" fontId="49" fillId="4" borderId="86" xfId="0" applyNumberFormat="1" applyFont="1" applyFill="1" applyBorder="1" applyAlignment="1">
      <alignment horizontal="center" vertical="center"/>
    </xf>
    <xf numFmtId="0" fontId="49" fillId="0" borderId="86" xfId="0" applyFont="1" applyBorder="1" applyAlignment="1">
      <alignment vertical="center"/>
    </xf>
    <xf numFmtId="171" fontId="49" fillId="20" borderId="85" xfId="0" applyNumberFormat="1" applyFont="1" applyFill="1" applyBorder="1" applyAlignment="1">
      <alignment horizontal="center" vertical="center"/>
    </xf>
    <xf numFmtId="10" fontId="49" fillId="20" borderId="85" xfId="0" applyNumberFormat="1" applyFont="1" applyFill="1" applyBorder="1" applyAlignment="1">
      <alignment horizontal="center" vertical="center"/>
    </xf>
    <xf numFmtId="171" fontId="50" fillId="20" borderId="85" xfId="0" applyNumberFormat="1" applyFont="1" applyFill="1" applyBorder="1" applyAlignment="1">
      <alignment horizontal="center" vertical="center"/>
    </xf>
    <xf numFmtId="0" fontId="49" fillId="20" borderId="85" xfId="0" applyFont="1" applyFill="1" applyBorder="1" applyAlignment="1">
      <alignment horizontal="center" vertical="center"/>
    </xf>
    <xf numFmtId="172" fontId="49" fillId="20" borderId="85" xfId="0" applyNumberFormat="1" applyFont="1" applyFill="1" applyBorder="1" applyAlignment="1">
      <alignment horizontal="center" vertical="center"/>
    </xf>
    <xf numFmtId="173" fontId="49" fillId="20" borderId="85" xfId="0" applyNumberFormat="1" applyFont="1" applyFill="1" applyBorder="1" applyAlignment="1">
      <alignment horizontal="center" vertical="center"/>
    </xf>
    <xf numFmtId="2" fontId="49" fillId="20" borderId="85" xfId="0" applyNumberFormat="1" applyFont="1" applyFill="1" applyBorder="1" applyAlignment="1">
      <alignment horizontal="center" vertical="center"/>
    </xf>
    <xf numFmtId="0" fontId="55" fillId="4" borderId="76" xfId="0" applyFont="1" applyFill="1" applyBorder="1" applyAlignment="1">
      <alignment horizontal="left" vertical="center" wrapText="1" readingOrder="1"/>
    </xf>
    <xf numFmtId="1" fontId="49" fillId="0" borderId="77" xfId="0" applyNumberFormat="1" applyFont="1" applyBorder="1" applyAlignment="1">
      <alignment horizontal="center" vertical="center"/>
    </xf>
    <xf numFmtId="0" fontId="55" fillId="0" borderId="76" xfId="0" applyFont="1" applyBorder="1" applyAlignment="1">
      <alignment vertical="center" wrapText="1"/>
    </xf>
    <xf numFmtId="0" fontId="49" fillId="4" borderId="85" xfId="0" applyFont="1" applyFill="1" applyBorder="1" applyAlignment="1">
      <alignment vertical="center"/>
    </xf>
    <xf numFmtId="49" fontId="49" fillId="19" borderId="85" xfId="0" applyNumberFormat="1" applyFont="1" applyFill="1" applyBorder="1" applyAlignment="1">
      <alignment horizontal="center" vertical="center"/>
    </xf>
    <xf numFmtId="10" fontId="49" fillId="19" borderId="85" xfId="0" applyNumberFormat="1" applyFont="1" applyFill="1" applyBorder="1" applyAlignment="1">
      <alignment horizontal="center" vertical="center"/>
    </xf>
    <xf numFmtId="171" fontId="50" fillId="19" borderId="85" xfId="0" applyNumberFormat="1" applyFont="1" applyFill="1" applyBorder="1" applyAlignment="1">
      <alignment horizontal="center" vertical="center"/>
    </xf>
    <xf numFmtId="0" fontId="49" fillId="19" borderId="85" xfId="0" applyFont="1" applyFill="1" applyBorder="1" applyAlignment="1">
      <alignment horizontal="center" vertical="center"/>
    </xf>
    <xf numFmtId="172" fontId="49" fillId="19" borderId="85" xfId="0" applyNumberFormat="1" applyFont="1" applyFill="1" applyBorder="1" applyAlignment="1">
      <alignment horizontal="center" vertical="center"/>
    </xf>
    <xf numFmtId="171" fontId="49" fillId="19" borderId="85" xfId="0" applyNumberFormat="1" applyFont="1" applyFill="1" applyBorder="1" applyAlignment="1">
      <alignment horizontal="center" vertical="center"/>
    </xf>
    <xf numFmtId="173" fontId="49" fillId="19" borderId="85" xfId="0" applyNumberFormat="1" applyFont="1" applyFill="1" applyBorder="1" applyAlignment="1">
      <alignment horizontal="center" vertical="center"/>
    </xf>
    <xf numFmtId="2" fontId="49" fillId="19" borderId="85" xfId="0" applyNumberFormat="1" applyFont="1" applyFill="1" applyBorder="1" applyAlignment="1">
      <alignment horizontal="center" vertical="center"/>
    </xf>
    <xf numFmtId="0" fontId="39" fillId="15" borderId="14" xfId="0" applyFont="1" applyFill="1" applyBorder="1" applyAlignment="1">
      <alignment horizontal="left" vertical="center"/>
    </xf>
    <xf numFmtId="1" fontId="50" fillId="0" borderId="29" xfId="0" applyNumberFormat="1" applyFont="1" applyBorder="1" applyAlignment="1">
      <alignment horizontal="center" vertical="center" wrapText="1"/>
    </xf>
    <xf numFmtId="1" fontId="49" fillId="0" borderId="68" xfId="0" applyNumberFormat="1" applyFont="1" applyBorder="1" applyAlignment="1">
      <alignment horizontal="center" vertical="center"/>
    </xf>
    <xf numFmtId="1" fontId="49" fillId="0" borderId="69" xfId="0" applyNumberFormat="1" applyFont="1" applyBorder="1" applyAlignment="1">
      <alignment horizontal="center" vertical="center"/>
    </xf>
    <xf numFmtId="0" fontId="49" fillId="0" borderId="69" xfId="0" applyFont="1" applyBorder="1" applyAlignment="1">
      <alignment vertical="center"/>
    </xf>
    <xf numFmtId="1" fontId="49" fillId="4" borderId="81" xfId="0" applyNumberFormat="1" applyFont="1" applyFill="1" applyBorder="1" applyAlignment="1">
      <alignment horizontal="center" vertical="center"/>
    </xf>
    <xf numFmtId="1" fontId="49" fillId="4" borderId="69" xfId="0" applyNumberFormat="1" applyFont="1" applyFill="1" applyBorder="1" applyAlignment="1">
      <alignment horizontal="center" vertical="center"/>
    </xf>
    <xf numFmtId="1" fontId="49" fillId="4" borderId="71" xfId="0" applyNumberFormat="1" applyFont="1" applyFill="1" applyBorder="1" applyAlignment="1">
      <alignment horizontal="center" vertical="center"/>
    </xf>
    <xf numFmtId="1" fontId="49" fillId="0" borderId="81" xfId="0" applyNumberFormat="1" applyFont="1" applyBorder="1" applyAlignment="1">
      <alignment horizontal="center" vertical="center"/>
    </xf>
    <xf numFmtId="0" fontId="49" fillId="4" borderId="70" xfId="0" applyFont="1" applyFill="1" applyBorder="1" applyAlignment="1">
      <alignment horizontal="center" vertical="center"/>
    </xf>
    <xf numFmtId="1" fontId="49" fillId="0" borderId="71" xfId="0" applyNumberFormat="1" applyFont="1" applyBorder="1" applyAlignment="1">
      <alignment horizontal="center" vertical="center"/>
    </xf>
    <xf numFmtId="1" fontId="49" fillId="0" borderId="86" xfId="0" applyNumberFormat="1" applyFont="1" applyBorder="1" applyAlignment="1">
      <alignment horizontal="center" vertical="center"/>
    </xf>
    <xf numFmtId="0" fontId="49" fillId="4" borderId="69" xfId="0" applyFont="1" applyFill="1" applyBorder="1" applyAlignment="1">
      <alignment vertical="center"/>
    </xf>
    <xf numFmtId="0" fontId="39" fillId="0" borderId="69" xfId="0" applyFont="1" applyBorder="1" applyAlignment="1">
      <alignment horizontal="center" vertical="center"/>
    </xf>
    <xf numFmtId="0" fontId="49" fillId="0" borderId="86" xfId="0" applyFont="1" applyBorder="1" applyAlignment="1">
      <alignment horizontal="center" vertical="center"/>
    </xf>
    <xf numFmtId="1" fontId="39" fillId="0" borderId="69" xfId="0" applyNumberFormat="1" applyFont="1" applyBorder="1" applyAlignment="1">
      <alignment horizontal="center" vertical="center"/>
    </xf>
    <xf numFmtId="0" fontId="39" fillId="0" borderId="86" xfId="0" applyFont="1" applyBorder="1" applyAlignment="1">
      <alignment vertical="center"/>
    </xf>
    <xf numFmtId="0" fontId="39" fillId="0" borderId="86" xfId="0" applyFont="1" applyBorder="1" applyAlignment="1">
      <alignment horizontal="left" vertical="center"/>
    </xf>
    <xf numFmtId="0" fontId="49" fillId="0" borderId="86" xfId="0" applyFont="1" applyBorder="1" applyAlignment="1">
      <alignment vertical="center" wrapText="1"/>
    </xf>
    <xf numFmtId="0" fontId="49" fillId="4" borderId="86" xfId="0" applyFont="1" applyFill="1" applyBorder="1" applyAlignment="1">
      <alignment vertical="center"/>
    </xf>
    <xf numFmtId="0" fontId="55" fillId="0" borderId="90" xfId="0" applyFont="1" applyBorder="1" applyAlignment="1">
      <alignment vertical="center" wrapText="1"/>
    </xf>
    <xf numFmtId="2" fontId="49" fillId="29" borderId="90" xfId="80" applyNumberFormat="1" applyFont="1" applyFill="1" applyBorder="1" applyAlignment="1">
      <alignment horizontal="center" vertical="center"/>
    </xf>
    <xf numFmtId="10" fontId="55" fillId="25" borderId="16" xfId="0" applyNumberFormat="1" applyFont="1" applyFill="1" applyBorder="1" applyAlignment="1">
      <alignment horizontal="center" vertical="center"/>
    </xf>
    <xf numFmtId="0" fontId="55" fillId="0" borderId="85" xfId="0" applyFont="1" applyBorder="1" applyAlignment="1">
      <alignment horizontal="left" vertical="center" wrapText="1" readingOrder="1"/>
    </xf>
    <xf numFmtId="0" fontId="66" fillId="0" borderId="85" xfId="0" applyFont="1" applyBorder="1" applyAlignment="1">
      <alignment vertical="center" wrapText="1"/>
    </xf>
    <xf numFmtId="0" fontId="53" fillId="4" borderId="84" xfId="0" applyFont="1" applyFill="1" applyBorder="1" applyAlignment="1">
      <alignment vertical="center" wrapText="1"/>
    </xf>
    <xf numFmtId="0" fontId="49" fillId="4" borderId="74" xfId="0" applyFont="1" applyFill="1" applyBorder="1" applyAlignment="1">
      <alignment horizontal="center" vertical="center"/>
    </xf>
    <xf numFmtId="0" fontId="58" fillId="4" borderId="88" xfId="0" applyFont="1" applyFill="1" applyBorder="1" applyAlignment="1">
      <alignment horizontal="left" vertical="center" wrapText="1" readingOrder="1"/>
    </xf>
    <xf numFmtId="0" fontId="49" fillId="4" borderId="90" xfId="0" applyFont="1" applyFill="1" applyBorder="1" applyAlignment="1">
      <alignment horizontal="center" vertical="center" wrapText="1"/>
    </xf>
    <xf numFmtId="0" fontId="55" fillId="4" borderId="85" xfId="0" applyFont="1" applyFill="1" applyBorder="1" applyAlignment="1">
      <alignment vertical="center" wrapText="1"/>
    </xf>
    <xf numFmtId="171" fontId="50" fillId="4" borderId="85" xfId="0" applyNumberFormat="1" applyFont="1" applyFill="1" applyBorder="1" applyAlignment="1">
      <alignment horizontal="center" vertical="center"/>
    </xf>
    <xf numFmtId="172" fontId="49" fillId="4" borderId="85" xfId="0" applyNumberFormat="1" applyFont="1" applyFill="1" applyBorder="1" applyAlignment="1">
      <alignment horizontal="center" vertical="center"/>
    </xf>
    <xf numFmtId="171" fontId="49" fillId="4" borderId="85" xfId="0" applyNumberFormat="1" applyFont="1" applyFill="1" applyBorder="1" applyAlignment="1">
      <alignment horizontal="center" vertical="center"/>
    </xf>
    <xf numFmtId="0" fontId="53" fillId="0" borderId="85" xfId="0" applyFont="1" applyBorder="1" applyAlignment="1">
      <alignment vertical="center" wrapText="1"/>
    </xf>
    <xf numFmtId="0" fontId="36" fillId="0" borderId="24" xfId="0" applyFont="1" applyBorder="1" applyAlignment="1">
      <alignment vertical="center" shrinkToFit="1"/>
    </xf>
    <xf numFmtId="0" fontId="37" fillId="0" borderId="24" xfId="0" applyFont="1" applyBorder="1" applyAlignment="1">
      <alignment horizontal="center" vertical="center" shrinkToFit="1"/>
    </xf>
    <xf numFmtId="0" fontId="38" fillId="0" borderId="24" xfId="0" applyFont="1" applyBorder="1" applyAlignment="1">
      <alignment horizontal="right" vertical="center" shrinkToFit="1"/>
    </xf>
    <xf numFmtId="0" fontId="35" fillId="0" borderId="24" xfId="0" applyFont="1" applyBorder="1" applyAlignment="1">
      <alignment vertical="center"/>
    </xf>
    <xf numFmtId="10" fontId="35" fillId="0" borderId="24" xfId="0" applyNumberFormat="1" applyFont="1" applyBorder="1" applyAlignment="1">
      <alignment horizontal="center" vertical="center"/>
    </xf>
    <xf numFmtId="171" fontId="35" fillId="0" borderId="24" xfId="0" applyNumberFormat="1" applyFont="1" applyBorder="1" applyAlignment="1">
      <alignment horizontal="center" vertical="center"/>
    </xf>
    <xf numFmtId="0" fontId="35" fillId="0" borderId="24" xfId="0" applyFont="1" applyBorder="1" applyAlignment="1">
      <alignment horizontal="center" vertical="center"/>
    </xf>
    <xf numFmtId="49" fontId="50" fillId="0" borderId="44" xfId="0" applyNumberFormat="1" applyFont="1" applyBorder="1" applyAlignment="1">
      <alignment horizontal="center" vertical="center" wrapText="1"/>
    </xf>
    <xf numFmtId="170" fontId="50" fillId="0" borderId="44" xfId="0" applyNumberFormat="1" applyFont="1" applyBorder="1" applyAlignment="1">
      <alignment horizontal="center" vertical="center" wrapText="1"/>
    </xf>
    <xf numFmtId="10" fontId="50" fillId="0" borderId="44" xfId="0" applyNumberFormat="1" applyFont="1" applyBorder="1" applyAlignment="1">
      <alignment horizontal="center" vertical="center" wrapText="1"/>
    </xf>
    <xf numFmtId="171" fontId="50" fillId="0" borderId="44" xfId="0" applyNumberFormat="1" applyFont="1" applyBorder="1" applyAlignment="1">
      <alignment horizontal="center" vertical="center" wrapText="1"/>
    </xf>
    <xf numFmtId="0" fontId="49" fillId="0" borderId="38" xfId="0" applyFont="1" applyBorder="1" applyAlignment="1">
      <alignment vertical="center"/>
    </xf>
    <xf numFmtId="49" fontId="49" fillId="0" borderId="38" xfId="0" applyNumberFormat="1" applyFont="1" applyBorder="1" applyAlignment="1">
      <alignment horizontal="center" vertical="center"/>
    </xf>
    <xf numFmtId="0" fontId="51" fillId="0" borderId="38" xfId="0" applyFont="1" applyBorder="1" applyAlignment="1">
      <alignment horizontal="center" vertical="center" wrapText="1"/>
    </xf>
    <xf numFmtId="0" fontId="49" fillId="0" borderId="55" xfId="0" applyFont="1" applyBorder="1" applyAlignment="1">
      <alignment vertical="center"/>
    </xf>
    <xf numFmtId="49" fontId="55" fillId="0" borderId="55" xfId="0" applyNumberFormat="1" applyFont="1" applyBorder="1" applyAlignment="1">
      <alignment horizontal="center" vertical="center"/>
    </xf>
    <xf numFmtId="0" fontId="51" fillId="0" borderId="55" xfId="0" applyFont="1" applyBorder="1" applyAlignment="1">
      <alignment horizontal="center" vertical="center" wrapText="1"/>
    </xf>
    <xf numFmtId="49" fontId="55" fillId="0" borderId="55" xfId="0" applyNumberFormat="1" applyFont="1" applyBorder="1" applyAlignment="1">
      <alignment horizontal="center" vertical="center" wrapText="1"/>
    </xf>
    <xf numFmtId="0" fontId="55" fillId="0" borderId="55" xfId="0" applyFont="1" applyBorder="1" applyAlignment="1">
      <alignment horizontal="center" vertical="center" wrapText="1"/>
    </xf>
    <xf numFmtId="10" fontId="55" fillId="0" borderId="55" xfId="0" applyNumberFormat="1" applyFont="1" applyBorder="1" applyAlignment="1">
      <alignment horizontal="center" vertical="center"/>
    </xf>
    <xf numFmtId="49" fontId="49" fillId="0" borderId="65" xfId="0" applyNumberFormat="1" applyFont="1" applyBorder="1" applyAlignment="1">
      <alignment horizontal="center" vertical="center"/>
    </xf>
    <xf numFmtId="49" fontId="49" fillId="0" borderId="85" xfId="0" applyNumberFormat="1" applyFont="1" applyBorder="1" applyAlignment="1">
      <alignment horizontal="center" vertical="center"/>
    </xf>
    <xf numFmtId="49" fontId="51" fillId="0" borderId="85" xfId="0" applyNumberFormat="1" applyFont="1" applyBorder="1" applyAlignment="1">
      <alignment horizontal="center" vertical="center"/>
    </xf>
    <xf numFmtId="49" fontId="39" fillId="0" borderId="85" xfId="0" applyNumberFormat="1" applyFont="1" applyBorder="1" applyAlignment="1">
      <alignment horizontal="center" vertical="center"/>
    </xf>
    <xf numFmtId="10" fontId="39" fillId="0" borderId="85" xfId="0" applyNumberFormat="1" applyFont="1" applyBorder="1" applyAlignment="1">
      <alignment horizontal="center" vertical="center"/>
    </xf>
    <xf numFmtId="49" fontId="49" fillId="0" borderId="67" xfId="0" applyNumberFormat="1" applyFont="1" applyBorder="1" applyAlignment="1">
      <alignment horizontal="center" vertical="center"/>
    </xf>
    <xf numFmtId="0" fontId="49" fillId="0" borderId="16" xfId="0" applyFont="1" applyBorder="1" applyAlignment="1">
      <alignment vertical="center"/>
    </xf>
    <xf numFmtId="49" fontId="49" fillId="0" borderId="16" xfId="0" applyNumberFormat="1" applyFont="1" applyBorder="1" applyAlignment="1">
      <alignment horizontal="center" vertical="center"/>
    </xf>
    <xf numFmtId="171" fontId="50" fillId="0" borderId="16" xfId="0" applyNumberFormat="1" applyFont="1" applyBorder="1" applyAlignment="1">
      <alignment horizontal="center" vertical="center"/>
    </xf>
    <xf numFmtId="49" fontId="55" fillId="0" borderId="67" xfId="0" applyNumberFormat="1" applyFont="1" applyBorder="1" applyAlignment="1">
      <alignment horizontal="center" vertical="center"/>
    </xf>
    <xf numFmtId="0" fontId="49" fillId="0" borderId="54" xfId="0" applyFont="1" applyBorder="1" applyAlignment="1">
      <alignment vertical="center"/>
    </xf>
    <xf numFmtId="49" fontId="49" fillId="0" borderId="54" xfId="0" applyNumberFormat="1" applyFont="1" applyBorder="1" applyAlignment="1">
      <alignment horizontal="center" vertical="center"/>
    </xf>
    <xf numFmtId="170" fontId="49" fillId="0" borderId="54" xfId="0" applyNumberFormat="1" applyFont="1" applyBorder="1" applyAlignment="1">
      <alignment horizontal="center" vertical="center"/>
    </xf>
    <xf numFmtId="171" fontId="50" fillId="0" borderId="54" xfId="0" applyNumberFormat="1" applyFont="1" applyBorder="1" applyAlignment="1">
      <alignment horizontal="center" vertical="center"/>
    </xf>
    <xf numFmtId="0" fontId="49" fillId="0" borderId="54" xfId="0" applyFont="1" applyBorder="1" applyAlignment="1">
      <alignment horizontal="center" vertical="center"/>
    </xf>
    <xf numFmtId="49" fontId="51" fillId="0" borderId="55" xfId="0" applyNumberFormat="1" applyFont="1" applyBorder="1" applyAlignment="1">
      <alignment horizontal="center" vertical="center"/>
    </xf>
    <xf numFmtId="170" fontId="51" fillId="0" borderId="55" xfId="0" applyNumberFormat="1" applyFont="1" applyBorder="1" applyAlignment="1">
      <alignment horizontal="center" vertical="center"/>
    </xf>
    <xf numFmtId="10" fontId="51" fillId="0" borderId="55" xfId="0" applyNumberFormat="1" applyFont="1" applyBorder="1" applyAlignment="1">
      <alignment horizontal="center" vertical="center"/>
    </xf>
    <xf numFmtId="171" fontId="52" fillId="0" borderId="55" xfId="0" applyNumberFormat="1" applyFont="1" applyBorder="1" applyAlignment="1">
      <alignment horizontal="center" vertical="center"/>
    </xf>
    <xf numFmtId="0" fontId="51" fillId="0" borderId="55" xfId="0" applyFont="1" applyBorder="1" applyAlignment="1">
      <alignment horizontal="center" vertical="center"/>
    </xf>
    <xf numFmtId="9" fontId="49" fillId="0" borderId="55" xfId="0" applyNumberFormat="1" applyFont="1" applyBorder="1" applyAlignment="1">
      <alignment vertical="center"/>
    </xf>
    <xf numFmtId="49" fontId="39" fillId="0" borderId="0" xfId="0" applyNumberFormat="1" applyFont="1" applyAlignment="1">
      <alignment horizontal="center" vertical="center"/>
    </xf>
    <xf numFmtId="10" fontId="39" fillId="0" borderId="0" xfId="0" applyNumberFormat="1" applyFont="1" applyAlignment="1">
      <alignment horizontal="center" vertical="center"/>
    </xf>
    <xf numFmtId="49" fontId="64" fillId="0" borderId="85" xfId="0" applyNumberFormat="1" applyFont="1" applyBorder="1"/>
    <xf numFmtId="0" fontId="39" fillId="9" borderId="85" xfId="0" applyFont="1" applyFill="1" applyBorder="1" applyAlignment="1">
      <alignment horizontal="center" vertical="center"/>
    </xf>
    <xf numFmtId="0" fontId="55" fillId="4" borderId="84" xfId="0" applyFont="1" applyFill="1" applyBorder="1" applyAlignment="1">
      <alignment horizontal="left" vertical="center" wrapText="1" readingOrder="1"/>
    </xf>
    <xf numFmtId="172" fontId="49" fillId="20" borderId="65" xfId="0" applyNumberFormat="1" applyFont="1" applyFill="1" applyBorder="1" applyAlignment="1">
      <alignment horizontal="center" vertical="center"/>
    </xf>
    <xf numFmtId="171" fontId="49" fillId="20" borderId="65" xfId="0" applyNumberFormat="1" applyFont="1" applyFill="1" applyBorder="1" applyAlignment="1">
      <alignment horizontal="center" vertical="center"/>
    </xf>
    <xf numFmtId="10" fontId="49" fillId="20" borderId="65" xfId="0" applyNumberFormat="1" applyFont="1" applyFill="1" applyBorder="1" applyAlignment="1">
      <alignment horizontal="center" vertical="center"/>
    </xf>
    <xf numFmtId="173" fontId="49" fillId="20" borderId="65" xfId="0" applyNumberFormat="1" applyFont="1" applyFill="1" applyBorder="1" applyAlignment="1">
      <alignment horizontal="center" vertical="center"/>
    </xf>
    <xf numFmtId="2" fontId="49" fillId="20" borderId="65" xfId="0" applyNumberFormat="1" applyFont="1" applyFill="1" applyBorder="1" applyAlignment="1">
      <alignment horizontal="center" vertical="center"/>
    </xf>
    <xf numFmtId="0" fontId="49" fillId="4" borderId="74" xfId="0" applyFont="1" applyFill="1" applyBorder="1" applyAlignment="1">
      <alignment vertical="center"/>
    </xf>
    <xf numFmtId="0" fontId="49" fillId="4" borderId="70" xfId="0" applyFont="1" applyFill="1" applyBorder="1" applyAlignment="1">
      <alignment vertical="center"/>
    </xf>
    <xf numFmtId="0" fontId="55" fillId="4" borderId="85" xfId="0" applyFont="1" applyFill="1" applyBorder="1" applyAlignment="1">
      <alignment horizontal="left" vertical="center" wrapText="1" readingOrder="1"/>
    </xf>
    <xf numFmtId="0" fontId="66" fillId="0" borderId="85" xfId="0" applyFont="1" applyBorder="1" applyAlignment="1">
      <alignment vertical="center"/>
    </xf>
    <xf numFmtId="0" fontId="67" fillId="0" borderId="53" xfId="0" applyFont="1" applyBorder="1" applyAlignment="1">
      <alignment vertical="center" wrapText="1"/>
    </xf>
    <xf numFmtId="0" fontId="39" fillId="0" borderId="73" xfId="0" applyFont="1" applyBorder="1" applyAlignment="1">
      <alignment horizontal="center" vertical="center" wrapText="1"/>
    </xf>
    <xf numFmtId="0" fontId="49" fillId="0" borderId="90" xfId="0" applyFont="1" applyBorder="1" applyAlignment="1">
      <alignment horizontal="center" vertical="center" wrapText="1"/>
    </xf>
    <xf numFmtId="0" fontId="41" fillId="15" borderId="7" xfId="0" applyFont="1" applyFill="1" applyBorder="1" applyAlignment="1">
      <alignment horizontal="left" vertical="center"/>
    </xf>
    <xf numFmtId="9" fontId="49" fillId="0" borderId="85" xfId="0" applyNumberFormat="1" applyFont="1" applyBorder="1" applyAlignment="1">
      <alignment vertical="center"/>
    </xf>
    <xf numFmtId="9" fontId="49" fillId="0" borderId="85" xfId="0" applyNumberFormat="1" applyFont="1" applyBorder="1" applyAlignment="1">
      <alignment horizontal="center" vertical="center"/>
    </xf>
    <xf numFmtId="49" fontId="55" fillId="0" borderId="85" xfId="0" applyNumberFormat="1" applyFont="1" applyBorder="1" applyAlignment="1">
      <alignment horizontal="center" vertical="center"/>
    </xf>
    <xf numFmtId="49" fontId="66" fillId="0" borderId="85" xfId="0" applyNumberFormat="1" applyFont="1" applyBorder="1" applyAlignment="1">
      <alignment horizontal="center" vertical="center"/>
    </xf>
    <xf numFmtId="49" fontId="55" fillId="0" borderId="65" xfId="0" applyNumberFormat="1" applyFont="1" applyBorder="1" applyAlignment="1">
      <alignment horizontal="center" vertical="center"/>
    </xf>
    <xf numFmtId="0" fontId="49" fillId="0" borderId="85" xfId="0" quotePrefix="1" applyFont="1" applyBorder="1" applyAlignment="1">
      <alignment vertical="center"/>
    </xf>
    <xf numFmtId="2" fontId="49" fillId="2" borderId="85" xfId="0" applyNumberFormat="1" applyFont="1" applyFill="1" applyBorder="1" applyAlignment="1">
      <alignment horizontal="center" vertical="center"/>
    </xf>
    <xf numFmtId="0" fontId="35" fillId="0" borderId="85" xfId="0" applyFont="1" applyBorder="1" applyAlignment="1">
      <alignment horizontal="center" vertical="center"/>
    </xf>
    <xf numFmtId="2" fontId="50" fillId="0" borderId="85" xfId="0" applyNumberFormat="1" applyFont="1" applyBorder="1" applyAlignment="1">
      <alignment horizontal="center" vertical="center" wrapText="1"/>
    </xf>
    <xf numFmtId="173" fontId="50" fillId="9" borderId="72" xfId="0" applyNumberFormat="1" applyFont="1" applyFill="1" applyBorder="1" applyAlignment="1">
      <alignment horizontal="center" vertical="center" wrapText="1"/>
    </xf>
    <xf numFmtId="173" fontId="49" fillId="2" borderId="85" xfId="0" applyNumberFormat="1" applyFont="1" applyFill="1" applyBorder="1" applyAlignment="1">
      <alignment horizontal="center" vertical="center"/>
    </xf>
    <xf numFmtId="49" fontId="51" fillId="0" borderId="38" xfId="0" applyNumberFormat="1" applyFont="1" applyBorder="1" applyAlignment="1">
      <alignment horizontal="center" vertical="center"/>
    </xf>
    <xf numFmtId="49" fontId="55" fillId="0" borderId="47" xfId="0" applyNumberFormat="1" applyFont="1" applyBorder="1" applyAlignment="1">
      <alignment horizontal="center" vertical="center"/>
    </xf>
    <xf numFmtId="49" fontId="51" fillId="0" borderId="47" xfId="0" applyNumberFormat="1" applyFont="1" applyBorder="1" applyAlignment="1">
      <alignment horizontal="center" vertical="center"/>
    </xf>
    <xf numFmtId="49" fontId="55" fillId="0" borderId="47" xfId="0" applyNumberFormat="1" applyFont="1" applyBorder="1" applyAlignment="1">
      <alignment horizontal="center" vertical="center" wrapText="1"/>
    </xf>
    <xf numFmtId="49" fontId="51" fillId="0" borderId="47" xfId="0" applyNumberFormat="1" applyFont="1" applyBorder="1" applyAlignment="1">
      <alignment horizontal="center" vertical="center" wrapText="1"/>
    </xf>
    <xf numFmtId="49" fontId="51" fillId="0" borderId="65" xfId="0" applyNumberFormat="1" applyFont="1" applyBorder="1" applyAlignment="1">
      <alignment horizontal="center" vertical="center"/>
    </xf>
    <xf numFmtId="49" fontId="49" fillId="0" borderId="57" xfId="0" applyNumberFormat="1" applyFont="1" applyBorder="1" applyAlignment="1">
      <alignment horizontal="center" vertical="center"/>
    </xf>
    <xf numFmtId="10" fontId="49" fillId="0" borderId="0" xfId="0" applyNumberFormat="1" applyFont="1" applyAlignment="1">
      <alignment horizontal="center" vertical="center"/>
    </xf>
    <xf numFmtId="10" fontId="49" fillId="0" borderId="87" xfId="0" applyNumberFormat="1" applyFont="1" applyBorder="1" applyAlignment="1">
      <alignment horizontal="center" vertical="center"/>
    </xf>
    <xf numFmtId="10" fontId="49" fillId="0" borderId="31" xfId="0" applyNumberFormat="1" applyFont="1" applyBorder="1" applyAlignment="1">
      <alignment horizontal="center" vertical="center"/>
    </xf>
    <xf numFmtId="2" fontId="49" fillId="2" borderId="38" xfId="0" applyNumberFormat="1" applyFont="1" applyFill="1" applyBorder="1" applyAlignment="1">
      <alignment horizontal="center" vertical="center"/>
    </xf>
    <xf numFmtId="2" fontId="49" fillId="2" borderId="44" xfId="0" applyNumberFormat="1" applyFont="1" applyFill="1" applyBorder="1" applyAlignment="1">
      <alignment horizontal="center" vertical="center"/>
    </xf>
    <xf numFmtId="173" fontId="49" fillId="2" borderId="0" xfId="0" applyNumberFormat="1" applyFont="1" applyFill="1" applyAlignment="1">
      <alignment horizontal="center" vertical="center"/>
    </xf>
    <xf numFmtId="0" fontId="49" fillId="2" borderId="85" xfId="0" applyFont="1" applyFill="1" applyBorder="1" applyAlignment="1">
      <alignment vertical="center"/>
    </xf>
    <xf numFmtId="173" fontId="49" fillId="2" borderId="24" xfId="0" applyNumberFormat="1" applyFont="1" applyFill="1" applyBorder="1" applyAlignment="1">
      <alignment horizontal="center" vertical="center"/>
    </xf>
    <xf numFmtId="2" fontId="49" fillId="2" borderId="16" xfId="0" applyNumberFormat="1" applyFont="1" applyFill="1" applyBorder="1" applyAlignment="1">
      <alignment horizontal="center" vertical="center"/>
    </xf>
    <xf numFmtId="0" fontId="49" fillId="2" borderId="0" xfId="0" applyFont="1" applyFill="1" applyAlignment="1">
      <alignment vertical="center"/>
    </xf>
    <xf numFmtId="0" fontId="49" fillId="4" borderId="82" xfId="0" applyFont="1" applyFill="1" applyBorder="1" applyAlignment="1">
      <alignment horizontal="center" vertical="center" wrapText="1"/>
    </xf>
    <xf numFmtId="0" fontId="49" fillId="4" borderId="16" xfId="0" applyFont="1" applyFill="1" applyBorder="1" applyAlignment="1">
      <alignment horizontal="center" vertical="center"/>
    </xf>
    <xf numFmtId="0" fontId="49" fillId="4" borderId="17" xfId="0" applyFont="1" applyFill="1" applyBorder="1" applyAlignment="1">
      <alignment vertical="center"/>
    </xf>
    <xf numFmtId="0" fontId="58" fillId="0" borderId="38" xfId="0" applyFont="1" applyBorder="1" applyAlignment="1">
      <alignment horizontal="center" vertical="center" wrapText="1" readingOrder="1"/>
    </xf>
    <xf numFmtId="0" fontId="58" fillId="0" borderId="47" xfId="0" applyFont="1" applyBorder="1" applyAlignment="1">
      <alignment horizontal="center" vertical="center" wrapText="1" readingOrder="1"/>
    </xf>
    <xf numFmtId="0" fontId="55" fillId="0" borderId="47" xfId="0" applyFont="1" applyBorder="1" applyAlignment="1">
      <alignment horizontal="center" vertical="center" wrapText="1" readingOrder="1"/>
    </xf>
    <xf numFmtId="10" fontId="55" fillId="0" borderId="47" xfId="0" applyNumberFormat="1" applyFont="1" applyBorder="1" applyAlignment="1">
      <alignment horizontal="center" vertical="center"/>
    </xf>
    <xf numFmtId="171" fontId="51" fillId="0" borderId="55" xfId="0" applyNumberFormat="1" applyFont="1" applyBorder="1" applyAlignment="1">
      <alignment horizontal="center" vertical="center"/>
    </xf>
    <xf numFmtId="171" fontId="50" fillId="19" borderId="65" xfId="0" applyNumberFormat="1" applyFont="1" applyFill="1" applyBorder="1" applyAlignment="1">
      <alignment horizontal="center" vertical="center"/>
    </xf>
    <xf numFmtId="0" fontId="49" fillId="19" borderId="65" xfId="0" applyFont="1" applyFill="1" applyBorder="1" applyAlignment="1">
      <alignment horizontal="center" vertical="center"/>
    </xf>
    <xf numFmtId="172" fontId="49" fillId="19" borderId="65" xfId="0" applyNumberFormat="1" applyFont="1" applyFill="1" applyBorder="1" applyAlignment="1">
      <alignment horizontal="center" vertical="center"/>
    </xf>
    <xf numFmtId="171" fontId="49" fillId="19" borderId="65" xfId="0" applyNumberFormat="1" applyFont="1" applyFill="1" applyBorder="1" applyAlignment="1">
      <alignment horizontal="center" vertical="center"/>
    </xf>
    <xf numFmtId="10" fontId="49" fillId="19" borderId="65" xfId="0" applyNumberFormat="1" applyFont="1" applyFill="1" applyBorder="1" applyAlignment="1">
      <alignment horizontal="center" vertical="center"/>
    </xf>
    <xf numFmtId="173" fontId="49" fillId="19" borderId="65" xfId="0" applyNumberFormat="1" applyFont="1" applyFill="1" applyBorder="1" applyAlignment="1">
      <alignment horizontal="center" vertical="center"/>
    </xf>
    <xf numFmtId="2" fontId="49" fillId="19" borderId="65" xfId="0" applyNumberFormat="1" applyFont="1" applyFill="1" applyBorder="1" applyAlignment="1">
      <alignment horizontal="center" vertical="center"/>
    </xf>
    <xf numFmtId="1" fontId="49" fillId="0" borderId="65" xfId="0" applyNumberFormat="1" applyFont="1" applyBorder="1" applyAlignment="1">
      <alignment horizontal="center" vertical="center"/>
    </xf>
    <xf numFmtId="0" fontId="49" fillId="0" borderId="92" xfId="0" applyFont="1" applyBorder="1" applyAlignment="1">
      <alignment vertical="center"/>
    </xf>
    <xf numFmtId="49" fontId="49" fillId="0" borderId="92" xfId="0" applyNumberFormat="1" applyFont="1" applyBorder="1" applyAlignment="1">
      <alignment horizontal="center" vertical="center"/>
    </xf>
    <xf numFmtId="0" fontId="49" fillId="0" borderId="92" xfId="0" applyFont="1" applyBorder="1" applyAlignment="1">
      <alignment horizontal="center" vertical="center" wrapText="1"/>
    </xf>
    <xf numFmtId="170" fontId="49" fillId="0" borderId="92" xfId="0" applyNumberFormat="1" applyFont="1" applyBorder="1" applyAlignment="1">
      <alignment horizontal="center" vertical="center"/>
    </xf>
    <xf numFmtId="10" fontId="49" fillId="0" borderId="92" xfId="0" applyNumberFormat="1" applyFont="1" applyBorder="1" applyAlignment="1">
      <alignment horizontal="center" vertical="center"/>
    </xf>
    <xf numFmtId="171" fontId="50" fillId="19" borderId="92" xfId="0" applyNumberFormat="1" applyFont="1" applyFill="1" applyBorder="1" applyAlignment="1">
      <alignment horizontal="center" vertical="center"/>
    </xf>
    <xf numFmtId="0" fontId="49" fillId="19" borderId="92" xfId="0" applyFont="1" applyFill="1" applyBorder="1" applyAlignment="1">
      <alignment horizontal="center" vertical="center"/>
    </xf>
    <xf numFmtId="172" fontId="49" fillId="19" borderId="92" xfId="0" applyNumberFormat="1" applyFont="1" applyFill="1" applyBorder="1" applyAlignment="1">
      <alignment horizontal="center" vertical="center"/>
    </xf>
    <xf numFmtId="171" fontId="49" fillId="19" borderId="92" xfId="0" applyNumberFormat="1" applyFont="1" applyFill="1" applyBorder="1" applyAlignment="1">
      <alignment horizontal="center" vertical="center"/>
    </xf>
    <xf numFmtId="171" fontId="55" fillId="19" borderId="92" xfId="0" applyNumberFormat="1" applyFont="1" applyFill="1" applyBorder="1" applyAlignment="1">
      <alignment horizontal="center" vertical="center"/>
    </xf>
    <xf numFmtId="10" fontId="49" fillId="19" borderId="92" xfId="0" applyNumberFormat="1" applyFont="1" applyFill="1" applyBorder="1" applyAlignment="1">
      <alignment horizontal="center" vertical="center"/>
    </xf>
    <xf numFmtId="173" fontId="49" fillId="19" borderId="92" xfId="0" applyNumberFormat="1" applyFont="1" applyFill="1" applyBorder="1" applyAlignment="1">
      <alignment horizontal="center" vertical="center"/>
    </xf>
    <xf numFmtId="2" fontId="49" fillId="19" borderId="92" xfId="0" applyNumberFormat="1" applyFont="1" applyFill="1" applyBorder="1" applyAlignment="1">
      <alignment horizontal="center" vertical="center"/>
    </xf>
    <xf numFmtId="173" fontId="49" fillId="0" borderId="92" xfId="0" applyNumberFormat="1" applyFont="1" applyBorder="1" applyAlignment="1">
      <alignment horizontal="center" vertical="center"/>
    </xf>
    <xf numFmtId="171" fontId="49" fillId="0" borderId="92" xfId="0" applyNumberFormat="1" applyFont="1" applyBorder="1" applyAlignment="1">
      <alignment horizontal="center" vertical="center"/>
    </xf>
    <xf numFmtId="9" fontId="49" fillId="2" borderId="92" xfId="80" applyFont="1" applyFill="1" applyBorder="1" applyAlignment="1">
      <alignment horizontal="center" vertical="center"/>
    </xf>
    <xf numFmtId="2" fontId="49" fillId="29" borderId="92" xfId="80" applyNumberFormat="1" applyFont="1" applyFill="1" applyBorder="1" applyAlignment="1">
      <alignment horizontal="center" vertical="center"/>
    </xf>
    <xf numFmtId="9" fontId="49" fillId="0" borderId="92" xfId="80" applyFont="1" applyBorder="1" applyAlignment="1">
      <alignment horizontal="center" vertical="center"/>
    </xf>
    <xf numFmtId="2" fontId="49" fillId="9" borderId="92" xfId="0" applyNumberFormat="1" applyFont="1" applyFill="1" applyBorder="1" applyAlignment="1">
      <alignment horizontal="center" vertical="center"/>
    </xf>
    <xf numFmtId="173" fontId="49" fillId="2" borderId="92" xfId="0" applyNumberFormat="1" applyFont="1" applyFill="1" applyBorder="1" applyAlignment="1">
      <alignment horizontal="center" vertical="center"/>
    </xf>
    <xf numFmtId="1" fontId="49" fillId="0" borderId="92" xfId="0" applyNumberFormat="1" applyFont="1" applyBorder="1" applyAlignment="1">
      <alignment horizontal="center" vertical="center"/>
    </xf>
    <xf numFmtId="0" fontId="49" fillId="0" borderId="76" xfId="0" applyFont="1" applyBorder="1" applyAlignment="1">
      <alignment vertical="center"/>
    </xf>
    <xf numFmtId="172" fontId="49" fillId="4" borderId="85" xfId="0" applyNumberFormat="1" applyFont="1" applyFill="1" applyBorder="1" applyAlignment="1">
      <alignment vertical="center"/>
    </xf>
    <xf numFmtId="173" fontId="49" fillId="4" borderId="85" xfId="0" applyNumberFormat="1" applyFont="1" applyFill="1" applyBorder="1" applyAlignment="1">
      <alignment vertical="center"/>
    </xf>
    <xf numFmtId="2" fontId="49" fillId="4" borderId="85" xfId="0" applyNumberFormat="1" applyFont="1" applyFill="1" applyBorder="1" applyAlignment="1">
      <alignment vertical="center"/>
    </xf>
    <xf numFmtId="171" fontId="62" fillId="19" borderId="85" xfId="0" applyNumberFormat="1" applyFont="1" applyFill="1" applyBorder="1" applyAlignment="1">
      <alignment horizontal="center" vertical="center"/>
    </xf>
    <xf numFmtId="171" fontId="50" fillId="17" borderId="85" xfId="0" applyNumberFormat="1" applyFont="1" applyFill="1" applyBorder="1" applyAlignment="1">
      <alignment horizontal="center" vertical="center"/>
    </xf>
    <xf numFmtId="0" fontId="49" fillId="17" borderId="85" xfId="0" applyFont="1" applyFill="1" applyBorder="1" applyAlignment="1">
      <alignment horizontal="center" vertical="center"/>
    </xf>
    <xf numFmtId="173" fontId="49" fillId="17" borderId="85" xfId="0" applyNumberFormat="1" applyFont="1" applyFill="1" applyBorder="1" applyAlignment="1">
      <alignment horizontal="center" vertical="center"/>
    </xf>
    <xf numFmtId="2" fontId="49" fillId="17" borderId="85" xfId="0" applyNumberFormat="1" applyFont="1" applyFill="1" applyBorder="1" applyAlignment="1">
      <alignment horizontal="center" vertical="center"/>
    </xf>
    <xf numFmtId="49" fontId="55" fillId="0" borderId="85" xfId="0" applyNumberFormat="1" applyFont="1" applyBorder="1" applyAlignment="1">
      <alignment horizontal="center" vertical="center" wrapText="1"/>
    </xf>
    <xf numFmtId="171" fontId="62" fillId="0" borderId="85" xfId="0" applyNumberFormat="1" applyFont="1" applyBorder="1" applyAlignment="1">
      <alignment horizontal="center" vertical="center"/>
    </xf>
    <xf numFmtId="49" fontId="51" fillId="0" borderId="85" xfId="0" applyNumberFormat="1" applyFont="1" applyBorder="1" applyAlignment="1">
      <alignment horizontal="center" vertical="center" wrapText="1"/>
    </xf>
    <xf numFmtId="171" fontId="62" fillId="17" borderId="85" xfId="0" applyNumberFormat="1" applyFont="1" applyFill="1" applyBorder="1" applyAlignment="1">
      <alignment horizontal="center" vertical="center"/>
    </xf>
    <xf numFmtId="171" fontId="55" fillId="0" borderId="85" xfId="0" applyNumberFormat="1" applyFont="1" applyBorder="1" applyAlignment="1">
      <alignment horizontal="center" vertical="center"/>
    </xf>
    <xf numFmtId="171" fontId="50" fillId="21" borderId="85" xfId="0" applyNumberFormat="1" applyFont="1" applyFill="1" applyBorder="1" applyAlignment="1">
      <alignment horizontal="center" vertical="center"/>
    </xf>
    <xf numFmtId="0" fontId="49" fillId="21" borderId="85" xfId="0" applyFont="1" applyFill="1" applyBorder="1" applyAlignment="1">
      <alignment horizontal="center" vertical="center"/>
    </xf>
    <xf numFmtId="172" fontId="49" fillId="21" borderId="85" xfId="0" applyNumberFormat="1" applyFont="1" applyFill="1" applyBorder="1" applyAlignment="1">
      <alignment horizontal="center" vertical="center"/>
    </xf>
    <xf numFmtId="171" fontId="49" fillId="21" borderId="85" xfId="0" applyNumberFormat="1" applyFont="1" applyFill="1" applyBorder="1" applyAlignment="1">
      <alignment horizontal="center" vertical="center"/>
    </xf>
    <xf numFmtId="10" fontId="49" fillId="21" borderId="85" xfId="0" applyNumberFormat="1" applyFont="1" applyFill="1" applyBorder="1" applyAlignment="1">
      <alignment horizontal="center" vertical="center"/>
    </xf>
    <xf numFmtId="173" fontId="49" fillId="21" borderId="85" xfId="0" applyNumberFormat="1" applyFont="1" applyFill="1" applyBorder="1" applyAlignment="1">
      <alignment horizontal="center" vertical="center"/>
    </xf>
    <xf numFmtId="2" fontId="49" fillId="21" borderId="85" xfId="0" applyNumberFormat="1" applyFont="1" applyFill="1" applyBorder="1" applyAlignment="1">
      <alignment horizontal="center" vertical="center"/>
    </xf>
    <xf numFmtId="173" fontId="49" fillId="4" borderId="65" xfId="0" applyNumberFormat="1" applyFont="1" applyFill="1" applyBorder="1" applyAlignment="1">
      <alignment horizontal="center" vertical="center"/>
    </xf>
    <xf numFmtId="2" fontId="49" fillId="4" borderId="65" xfId="0" applyNumberFormat="1" applyFont="1" applyFill="1" applyBorder="1" applyAlignment="1">
      <alignment horizontal="center" vertical="center"/>
    </xf>
    <xf numFmtId="0" fontId="39" fillId="0" borderId="16" xfId="0" applyFont="1" applyBorder="1" applyAlignment="1">
      <alignment vertical="center"/>
    </xf>
    <xf numFmtId="0" fontId="39" fillId="0" borderId="16" xfId="0" applyFont="1" applyBorder="1" applyAlignment="1">
      <alignment horizontal="center" vertical="center" wrapText="1"/>
    </xf>
    <xf numFmtId="170" fontId="39" fillId="0" borderId="16" xfId="0" applyNumberFormat="1" applyFont="1" applyBorder="1" applyAlignment="1">
      <alignment horizontal="center" vertical="center"/>
    </xf>
    <xf numFmtId="10" fontId="39" fillId="0" borderId="16" xfId="0" applyNumberFormat="1" applyFont="1" applyBorder="1" applyAlignment="1">
      <alignment horizontal="center" vertical="center"/>
    </xf>
    <xf numFmtId="171" fontId="56" fillId="0" borderId="16" xfId="0" applyNumberFormat="1" applyFont="1" applyBorder="1" applyAlignment="1">
      <alignment horizontal="center" vertical="center"/>
    </xf>
    <xf numFmtId="0" fontId="39" fillId="0" borderId="16" xfId="0" applyFont="1" applyBorder="1" applyAlignment="1">
      <alignment horizontal="center" vertical="center"/>
    </xf>
    <xf numFmtId="172" fontId="39" fillId="0" borderId="16" xfId="0" applyNumberFormat="1" applyFont="1" applyBorder="1" applyAlignment="1">
      <alignment horizontal="center" vertical="center"/>
    </xf>
    <xf numFmtId="171" fontId="39" fillId="0" borderId="16" xfId="0" applyNumberFormat="1" applyFont="1" applyBorder="1" applyAlignment="1">
      <alignment horizontal="center" vertical="center"/>
    </xf>
    <xf numFmtId="173" fontId="39" fillId="0" borderId="16" xfId="0" applyNumberFormat="1" applyFont="1" applyBorder="1" applyAlignment="1">
      <alignment horizontal="center" vertical="center"/>
    </xf>
    <xf numFmtId="2" fontId="39" fillId="9" borderId="16" xfId="0" applyNumberFormat="1" applyFont="1" applyFill="1" applyBorder="1" applyAlignment="1">
      <alignment horizontal="center" vertical="center"/>
    </xf>
    <xf numFmtId="10" fontId="39" fillId="9" borderId="16" xfId="0" applyNumberFormat="1" applyFont="1" applyFill="1" applyBorder="1" applyAlignment="1">
      <alignment horizontal="center" vertical="center"/>
    </xf>
    <xf numFmtId="173" fontId="39" fillId="9" borderId="16" xfId="0" applyNumberFormat="1" applyFont="1" applyFill="1" applyBorder="1" applyAlignment="1">
      <alignment horizontal="center" vertical="center"/>
    </xf>
    <xf numFmtId="10" fontId="39" fillId="29" borderId="16" xfId="0" applyNumberFormat="1" applyFont="1" applyFill="1" applyBorder="1" applyAlignment="1">
      <alignment horizontal="center" vertical="center"/>
    </xf>
    <xf numFmtId="1" fontId="49" fillId="4" borderId="70" xfId="0" applyNumberFormat="1" applyFont="1" applyFill="1" applyBorder="1" applyAlignment="1">
      <alignment horizontal="center" vertical="center"/>
    </xf>
    <xf numFmtId="49" fontId="66" fillId="0" borderId="16" xfId="0" applyNumberFormat="1" applyFont="1" applyBorder="1" applyAlignment="1">
      <alignment horizontal="center" vertical="center"/>
    </xf>
    <xf numFmtId="173" fontId="35" fillId="0" borderId="24" xfId="0" applyNumberFormat="1" applyFont="1" applyBorder="1" applyAlignment="1">
      <alignment horizontal="center" vertical="center"/>
    </xf>
    <xf numFmtId="173" fontId="39" fillId="27" borderId="85" xfId="0" applyNumberFormat="1" applyFont="1" applyFill="1" applyBorder="1" applyAlignment="1">
      <alignment horizontal="center" vertical="center"/>
    </xf>
    <xf numFmtId="173" fontId="49" fillId="27" borderId="90" xfId="80" applyNumberFormat="1" applyFont="1" applyFill="1" applyBorder="1" applyAlignment="1">
      <alignment horizontal="center" vertical="center"/>
    </xf>
    <xf numFmtId="173" fontId="49" fillId="27" borderId="74" xfId="80" applyNumberFormat="1" applyFont="1" applyFill="1" applyBorder="1" applyAlignment="1">
      <alignment horizontal="center" vertical="center"/>
    </xf>
    <xf numFmtId="173" fontId="49" fillId="27" borderId="85" xfId="0" applyNumberFormat="1" applyFont="1" applyFill="1" applyBorder="1" applyAlignment="1">
      <alignment vertical="center"/>
    </xf>
    <xf numFmtId="173" fontId="49" fillId="27" borderId="92" xfId="80" applyNumberFormat="1" applyFont="1" applyFill="1" applyBorder="1" applyAlignment="1">
      <alignment horizontal="center" vertical="center"/>
    </xf>
    <xf numFmtId="173" fontId="49" fillId="27" borderId="0" xfId="0" applyNumberFormat="1" applyFont="1" applyFill="1" applyAlignment="1">
      <alignment vertical="center"/>
    </xf>
    <xf numFmtId="173" fontId="39" fillId="27" borderId="16" xfId="0" applyNumberFormat="1" applyFont="1" applyFill="1" applyBorder="1" applyAlignment="1">
      <alignment horizontal="center" vertical="center"/>
    </xf>
    <xf numFmtId="173" fontId="39" fillId="0" borderId="0" xfId="0" applyNumberFormat="1" applyFont="1" applyAlignment="1">
      <alignment vertical="center"/>
    </xf>
    <xf numFmtId="0" fontId="39" fillId="0" borderId="65" xfId="0" applyFont="1" applyBorder="1" applyAlignment="1">
      <alignment vertical="center"/>
    </xf>
    <xf numFmtId="49" fontId="66" fillId="0" borderId="65" xfId="0" applyNumberFormat="1" applyFont="1" applyBorder="1" applyAlignment="1">
      <alignment horizontal="center" vertical="center"/>
    </xf>
    <xf numFmtId="0" fontId="39" fillId="0" borderId="65" xfId="0" applyFont="1" applyBorder="1" applyAlignment="1">
      <alignment horizontal="center" vertical="center" wrapText="1"/>
    </xf>
    <xf numFmtId="170" fontId="39" fillId="0" borderId="65" xfId="0" applyNumberFormat="1" applyFont="1" applyBorder="1" applyAlignment="1">
      <alignment horizontal="center" vertical="center"/>
    </xf>
    <xf numFmtId="10" fontId="39" fillId="0" borderId="65" xfId="0" applyNumberFormat="1" applyFont="1" applyBorder="1" applyAlignment="1">
      <alignment horizontal="center" vertical="center"/>
    </xf>
    <xf numFmtId="171" fontId="56" fillId="0" borderId="65" xfId="0" applyNumberFormat="1" applyFont="1" applyBorder="1" applyAlignment="1">
      <alignment horizontal="center" vertical="center"/>
    </xf>
    <xf numFmtId="0" fontId="39" fillId="0" borderId="65" xfId="0" applyFont="1" applyBorder="1" applyAlignment="1">
      <alignment horizontal="center" vertical="center"/>
    </xf>
    <xf numFmtId="172" fontId="39" fillId="0" borderId="65" xfId="0" applyNumberFormat="1" applyFont="1" applyBorder="1" applyAlignment="1">
      <alignment horizontal="center" vertical="center"/>
    </xf>
    <xf numFmtId="171" fontId="39" fillId="0" borderId="65" xfId="0" applyNumberFormat="1" applyFont="1" applyBorder="1" applyAlignment="1">
      <alignment horizontal="center" vertical="center"/>
    </xf>
    <xf numFmtId="173" fontId="39" fillId="0" borderId="65" xfId="0" applyNumberFormat="1" applyFont="1" applyBorder="1" applyAlignment="1">
      <alignment horizontal="center" vertical="center"/>
    </xf>
    <xf numFmtId="2" fontId="39" fillId="9" borderId="65" xfId="0" applyNumberFormat="1" applyFont="1" applyFill="1" applyBorder="1" applyAlignment="1">
      <alignment horizontal="center" vertical="center"/>
    </xf>
    <xf numFmtId="10" fontId="39" fillId="9" borderId="65" xfId="0" applyNumberFormat="1" applyFont="1" applyFill="1" applyBorder="1" applyAlignment="1">
      <alignment horizontal="center" vertical="center"/>
    </xf>
    <xf numFmtId="173" fontId="39" fillId="9" borderId="65" xfId="0" applyNumberFormat="1" applyFont="1" applyFill="1" applyBorder="1" applyAlignment="1">
      <alignment horizontal="center" vertical="center"/>
    </xf>
    <xf numFmtId="10" fontId="39" fillId="29" borderId="65" xfId="0" applyNumberFormat="1" applyFont="1" applyFill="1" applyBorder="1" applyAlignment="1">
      <alignment horizontal="center" vertical="center"/>
    </xf>
    <xf numFmtId="173" fontId="39" fillId="27" borderId="65" xfId="0" applyNumberFormat="1" applyFont="1" applyFill="1" applyBorder="1" applyAlignment="1">
      <alignment horizontal="center" vertical="center"/>
    </xf>
    <xf numFmtId="10" fontId="55" fillId="25" borderId="65" xfId="0" applyNumberFormat="1" applyFont="1" applyFill="1" applyBorder="1" applyAlignment="1">
      <alignment horizontal="center" vertical="center"/>
    </xf>
    <xf numFmtId="1" fontId="39" fillId="0" borderId="70" xfId="0" applyNumberFormat="1" applyFont="1" applyBorder="1" applyAlignment="1">
      <alignment horizontal="center" vertical="center"/>
    </xf>
    <xf numFmtId="0" fontId="57" fillId="0" borderId="85" xfId="0" applyFont="1" applyBorder="1" applyAlignment="1">
      <alignment horizontal="center" vertical="center"/>
    </xf>
    <xf numFmtId="0" fontId="50" fillId="9" borderId="0" xfId="0" applyFont="1" applyFill="1" applyAlignment="1">
      <alignment horizontal="center" vertical="center" wrapText="1"/>
    </xf>
    <xf numFmtId="173" fontId="49" fillId="9" borderId="41" xfId="80" applyNumberFormat="1" applyFont="1" applyFill="1" applyBorder="1" applyAlignment="1">
      <alignment horizontal="center" vertical="center"/>
    </xf>
    <xf numFmtId="173" fontId="49" fillId="9" borderId="61" xfId="80" applyNumberFormat="1" applyFont="1" applyFill="1" applyBorder="1" applyAlignment="1">
      <alignment horizontal="center" vertical="center"/>
    </xf>
    <xf numFmtId="173" fontId="49" fillId="9" borderId="63" xfId="80" applyNumberFormat="1" applyFont="1" applyFill="1" applyBorder="1" applyAlignment="1">
      <alignment horizontal="center" vertical="center"/>
    </xf>
    <xf numFmtId="173" fontId="49" fillId="9" borderId="69" xfId="80" applyNumberFormat="1" applyFont="1" applyFill="1" applyBorder="1" applyAlignment="1">
      <alignment horizontal="center" vertical="center"/>
    </xf>
    <xf numFmtId="173" fontId="39" fillId="9" borderId="69" xfId="0" applyNumberFormat="1" applyFont="1" applyFill="1" applyBorder="1" applyAlignment="1">
      <alignment horizontal="center" vertical="center"/>
    </xf>
    <xf numFmtId="173" fontId="49" fillId="9" borderId="0" xfId="80" applyNumberFormat="1" applyFont="1" applyFill="1" applyBorder="1" applyAlignment="1">
      <alignment horizontal="center" vertical="center"/>
    </xf>
    <xf numFmtId="173" fontId="49" fillId="9" borderId="87" xfId="80" applyNumberFormat="1" applyFont="1" applyFill="1" applyBorder="1" applyAlignment="1">
      <alignment horizontal="center" vertical="center"/>
    </xf>
    <xf numFmtId="173" fontId="49" fillId="9" borderId="69" xfId="0" applyNumberFormat="1" applyFont="1" applyFill="1" applyBorder="1" applyAlignment="1">
      <alignment vertical="center"/>
    </xf>
    <xf numFmtId="173" fontId="49" fillId="9" borderId="91" xfId="80" applyNumberFormat="1" applyFont="1" applyFill="1" applyBorder="1" applyAlignment="1">
      <alignment horizontal="center" vertical="center"/>
    </xf>
    <xf numFmtId="173" fontId="49" fillId="9" borderId="85" xfId="80" applyNumberFormat="1" applyFont="1" applyFill="1" applyBorder="1" applyAlignment="1">
      <alignment horizontal="center" vertical="center"/>
    </xf>
    <xf numFmtId="173" fontId="49" fillId="9" borderId="3" xfId="80" applyNumberFormat="1" applyFont="1" applyFill="1" applyBorder="1" applyAlignment="1">
      <alignment horizontal="center" vertical="center"/>
    </xf>
    <xf numFmtId="173" fontId="49" fillId="9" borderId="62" xfId="80" applyNumberFormat="1" applyFont="1" applyFill="1" applyBorder="1" applyAlignment="1">
      <alignment horizontal="center" vertical="center"/>
    </xf>
    <xf numFmtId="173" fontId="49" fillId="9" borderId="0" xfId="0" applyNumberFormat="1" applyFont="1" applyFill="1" applyAlignment="1">
      <alignment vertical="center"/>
    </xf>
    <xf numFmtId="173" fontId="49" fillId="9" borderId="1" xfId="80" applyNumberFormat="1" applyFont="1" applyFill="1" applyBorder="1" applyAlignment="1">
      <alignment horizontal="center" vertical="center"/>
    </xf>
    <xf numFmtId="173" fontId="49" fillId="9" borderId="93" xfId="80" applyNumberFormat="1" applyFont="1" applyFill="1" applyBorder="1" applyAlignment="1">
      <alignment horizontal="center" vertical="center"/>
    </xf>
    <xf numFmtId="173" fontId="49" fillId="9" borderId="94" xfId="80" applyNumberFormat="1" applyFont="1" applyFill="1" applyBorder="1" applyAlignment="1">
      <alignment horizontal="center" vertical="center"/>
    </xf>
    <xf numFmtId="173" fontId="49" fillId="9" borderId="95" xfId="80" applyNumberFormat="1" applyFont="1" applyFill="1" applyBorder="1" applyAlignment="1">
      <alignment horizontal="center" vertical="center"/>
    </xf>
    <xf numFmtId="173" fontId="39" fillId="9" borderId="95" xfId="0" applyNumberFormat="1" applyFont="1" applyFill="1" applyBorder="1" applyAlignment="1">
      <alignment horizontal="center" vertical="center"/>
    </xf>
    <xf numFmtId="173" fontId="49" fillId="9" borderId="96" xfId="80" applyNumberFormat="1" applyFont="1" applyFill="1" applyBorder="1" applyAlignment="1">
      <alignment horizontal="center" vertical="center"/>
    </xf>
    <xf numFmtId="173" fontId="49" fillId="9" borderId="95" xfId="0" applyNumberFormat="1" applyFont="1" applyFill="1" applyBorder="1" applyAlignment="1">
      <alignment vertical="center"/>
    </xf>
    <xf numFmtId="173" fontId="49" fillId="9" borderId="97" xfId="80" applyNumberFormat="1" applyFont="1" applyFill="1" applyBorder="1" applyAlignment="1">
      <alignment horizontal="center" vertical="center"/>
    </xf>
    <xf numFmtId="173" fontId="39" fillId="9" borderId="81" xfId="0" applyNumberFormat="1" applyFont="1" applyFill="1" applyBorder="1" applyAlignment="1">
      <alignment horizontal="center" vertical="center"/>
    </xf>
    <xf numFmtId="173" fontId="39" fillId="9" borderId="98" xfId="0" applyNumberFormat="1" applyFont="1" applyFill="1" applyBorder="1" applyAlignment="1">
      <alignment horizontal="center" vertical="center"/>
    </xf>
    <xf numFmtId="0" fontId="49" fillId="0" borderId="99" xfId="0" applyFont="1" applyBorder="1" applyAlignment="1">
      <alignment horizontal="center" vertical="center" wrapText="1"/>
    </xf>
    <xf numFmtId="0" fontId="54" fillId="0" borderId="99" xfId="0" applyFont="1" applyBorder="1" applyAlignment="1">
      <alignment horizontal="center" vertical="center" wrapText="1"/>
    </xf>
    <xf numFmtId="0" fontId="54" fillId="0" borderId="100" xfId="0" applyFont="1" applyBorder="1" applyAlignment="1">
      <alignment horizontal="center" vertical="center" wrapText="1"/>
    </xf>
    <xf numFmtId="0" fontId="39" fillId="0" borderId="99" xfId="0" applyFont="1" applyBorder="1" applyAlignment="1">
      <alignment horizontal="center" vertical="center" wrapText="1"/>
    </xf>
    <xf numFmtId="0" fontId="49" fillId="4" borderId="99" xfId="0" applyFont="1" applyFill="1" applyBorder="1" applyAlignment="1">
      <alignment horizontal="center" vertical="center"/>
    </xf>
    <xf numFmtId="0" fontId="49" fillId="4" borderId="99" xfId="0" applyFont="1" applyFill="1" applyBorder="1" applyAlignment="1">
      <alignment horizontal="center" vertical="center" wrapText="1"/>
    </xf>
    <xf numFmtId="0" fontId="49" fillId="4" borderId="100" xfId="0" applyFont="1" applyFill="1" applyBorder="1" applyAlignment="1">
      <alignment horizontal="center" vertical="center" wrapText="1"/>
    </xf>
    <xf numFmtId="0" fontId="49" fillId="0" borderId="100" xfId="0" applyFont="1" applyBorder="1" applyAlignment="1">
      <alignment horizontal="center" vertical="center" wrapText="1"/>
    </xf>
    <xf numFmtId="0" fontId="54" fillId="0" borderId="99" xfId="0" applyFont="1" applyBorder="1" applyAlignment="1">
      <alignment horizontal="center" vertical="center"/>
    </xf>
    <xf numFmtId="0" fontId="54" fillId="4" borderId="99" xfId="0" applyFont="1" applyFill="1" applyBorder="1" applyAlignment="1">
      <alignment horizontal="center" vertical="center" wrapText="1"/>
    </xf>
    <xf numFmtId="0" fontId="54" fillId="0" borderId="101" xfId="0" applyFont="1" applyBorder="1" applyAlignment="1">
      <alignment horizontal="center" vertical="center"/>
    </xf>
    <xf numFmtId="0" fontId="49" fillId="4" borderId="99" xfId="0" applyFont="1" applyFill="1" applyBorder="1" applyAlignment="1">
      <alignment vertical="center"/>
    </xf>
    <xf numFmtId="0" fontId="39" fillId="0" borderId="99" xfId="0" applyFont="1" applyBorder="1" applyAlignment="1">
      <alignment horizontal="center" vertical="center"/>
    </xf>
    <xf numFmtId="0" fontId="39" fillId="0" borderId="82" xfId="0" applyFont="1" applyBorder="1" applyAlignment="1">
      <alignment horizontal="center" vertical="center"/>
    </xf>
    <xf numFmtId="0" fontId="39" fillId="0" borderId="100" xfId="0" applyFont="1" applyBorder="1" applyAlignment="1">
      <alignment horizontal="center" vertical="center"/>
    </xf>
    <xf numFmtId="0" fontId="57" fillId="0" borderId="99" xfId="0" applyFont="1" applyBorder="1" applyAlignment="1">
      <alignment horizontal="center" vertical="center"/>
    </xf>
    <xf numFmtId="173" fontId="39" fillId="0" borderId="102" xfId="0" applyNumberFormat="1" applyFont="1" applyBorder="1" applyAlignment="1">
      <alignment vertical="center"/>
    </xf>
    <xf numFmtId="173" fontId="50" fillId="9" borderId="0" xfId="0" applyNumberFormat="1" applyFont="1" applyFill="1" applyAlignment="1">
      <alignment horizontal="center" vertical="center" wrapText="1"/>
    </xf>
    <xf numFmtId="0" fontId="39" fillId="0" borderId="103" xfId="0" applyFont="1" applyBorder="1" applyAlignment="1">
      <alignment horizontal="center" vertical="center"/>
    </xf>
    <xf numFmtId="173" fontId="49" fillId="0" borderId="103" xfId="0" applyNumberFormat="1" applyFont="1" applyBorder="1" applyAlignment="1">
      <alignment horizontal="center" vertical="center"/>
    </xf>
    <xf numFmtId="10" fontId="55" fillId="25" borderId="103" xfId="0" applyNumberFormat="1" applyFont="1" applyFill="1" applyBorder="1" applyAlignment="1">
      <alignment horizontal="center" vertical="center"/>
    </xf>
    <xf numFmtId="173" fontId="50" fillId="9" borderId="1" xfId="0" applyNumberFormat="1" applyFont="1" applyFill="1" applyBorder="1" applyAlignment="1">
      <alignment horizontal="center" vertical="center" wrapText="1"/>
    </xf>
    <xf numFmtId="10" fontId="49" fillId="9" borderId="82" xfId="0" applyNumberFormat="1" applyFont="1" applyFill="1" applyBorder="1" applyAlignment="1">
      <alignment horizontal="center" vertical="center"/>
    </xf>
    <xf numFmtId="10" fontId="35" fillId="9" borderId="24" xfId="0" applyNumberFormat="1" applyFont="1" applyFill="1" applyBorder="1" applyAlignment="1">
      <alignment horizontal="center" vertical="center"/>
    </xf>
    <xf numFmtId="10" fontId="39" fillId="9" borderId="0" xfId="0" applyNumberFormat="1" applyFont="1" applyFill="1" applyAlignment="1">
      <alignment vertical="center"/>
    </xf>
    <xf numFmtId="10" fontId="39" fillId="9" borderId="0" xfId="0" applyNumberFormat="1" applyFont="1" applyFill="1" applyAlignment="1">
      <alignment horizontal="center" vertical="center"/>
    </xf>
    <xf numFmtId="173" fontId="39" fillId="9" borderId="0" xfId="0" applyNumberFormat="1" applyFont="1" applyFill="1" applyAlignment="1">
      <alignment vertical="center"/>
    </xf>
    <xf numFmtId="173" fontId="49" fillId="28" borderId="1" xfId="80" applyNumberFormat="1" applyFont="1" applyFill="1" applyBorder="1" applyAlignment="1">
      <alignment horizontal="center" vertical="center"/>
    </xf>
    <xf numFmtId="173" fontId="49" fillId="28" borderId="93" xfId="80" applyNumberFormat="1" applyFont="1" applyFill="1" applyBorder="1" applyAlignment="1">
      <alignment horizontal="center" vertical="center"/>
    </xf>
    <xf numFmtId="173" fontId="49" fillId="28" borderId="94" xfId="80" applyNumberFormat="1" applyFont="1" applyFill="1" applyBorder="1" applyAlignment="1">
      <alignment horizontal="center" vertical="center"/>
    </xf>
    <xf numFmtId="173" fontId="49" fillId="28" borderId="95" xfId="80" applyNumberFormat="1" applyFont="1" applyFill="1" applyBorder="1" applyAlignment="1">
      <alignment horizontal="center" vertical="center"/>
    </xf>
    <xf numFmtId="173" fontId="39" fillId="28" borderId="95" xfId="0" applyNumberFormat="1" applyFont="1" applyFill="1" applyBorder="1" applyAlignment="1">
      <alignment horizontal="center" vertical="center"/>
    </xf>
    <xf numFmtId="173" fontId="49" fillId="28" borderId="0" xfId="80" applyNumberFormat="1" applyFont="1" applyFill="1" applyBorder="1" applyAlignment="1">
      <alignment horizontal="center" vertical="center"/>
    </xf>
    <xf numFmtId="173" fontId="49" fillId="28" borderId="96" xfId="80" applyNumberFormat="1" applyFont="1" applyFill="1" applyBorder="1" applyAlignment="1">
      <alignment horizontal="center" vertical="center"/>
    </xf>
    <xf numFmtId="173" fontId="49" fillId="28" borderId="95" xfId="0" applyNumberFormat="1" applyFont="1" applyFill="1" applyBorder="1" applyAlignment="1">
      <alignment vertical="center"/>
    </xf>
    <xf numFmtId="173" fontId="49" fillId="28" borderId="91" xfId="80" applyNumberFormat="1" applyFont="1" applyFill="1" applyBorder="1" applyAlignment="1">
      <alignment horizontal="center" vertical="center"/>
    </xf>
    <xf numFmtId="173" fontId="49" fillId="28" borderId="97" xfId="80" applyNumberFormat="1" applyFont="1" applyFill="1" applyBorder="1" applyAlignment="1">
      <alignment horizontal="center" vertical="center"/>
    </xf>
    <xf numFmtId="173" fontId="49" fillId="28" borderId="0" xfId="0" applyNumberFormat="1" applyFont="1" applyFill="1" applyAlignment="1">
      <alignment vertical="center"/>
    </xf>
    <xf numFmtId="173" fontId="39" fillId="28" borderId="81" xfId="0" applyNumberFormat="1" applyFont="1" applyFill="1" applyBorder="1" applyAlignment="1">
      <alignment horizontal="center" vertical="center"/>
    </xf>
    <xf numFmtId="173" fontId="39" fillId="28" borderId="98" xfId="0" applyNumberFormat="1" applyFont="1" applyFill="1" applyBorder="1" applyAlignment="1">
      <alignment horizontal="center" vertical="center"/>
    </xf>
    <xf numFmtId="0" fontId="1" fillId="11" borderId="14" xfId="25" applyFont="1" applyFill="1" applyBorder="1" applyAlignment="1">
      <alignment horizontal="center" vertical="center" wrapText="1"/>
    </xf>
    <xf numFmtId="0" fontId="1" fillId="11" borderId="8" xfId="25" applyFont="1" applyFill="1" applyBorder="1" applyAlignment="1">
      <alignment horizontal="center" vertical="center" wrapText="1"/>
    </xf>
    <xf numFmtId="0" fontId="20" fillId="5" borderId="1" xfId="25" applyFont="1" applyFill="1" applyBorder="1" applyAlignment="1">
      <alignment horizontal="left" vertical="center" shrinkToFit="1"/>
    </xf>
    <xf numFmtId="0" fontId="20" fillId="5" borderId="24" xfId="25" applyFont="1" applyFill="1" applyBorder="1" applyAlignment="1">
      <alignment horizontal="left" vertical="center" shrinkToFit="1"/>
    </xf>
    <xf numFmtId="0" fontId="20" fillId="5" borderId="2" xfId="25" applyFont="1" applyFill="1" applyBorder="1" applyAlignment="1">
      <alignment horizontal="left" vertical="center" shrinkToFit="1"/>
    </xf>
    <xf numFmtId="0" fontId="22" fillId="5" borderId="25" xfId="25" applyFont="1" applyFill="1" applyBorder="1" applyAlignment="1">
      <alignment horizontal="center" vertical="center"/>
    </xf>
    <xf numFmtId="0" fontId="22" fillId="5" borderId="27" xfId="25" applyFont="1" applyFill="1" applyBorder="1" applyAlignment="1">
      <alignment horizontal="center" vertical="center"/>
    </xf>
    <xf numFmtId="0" fontId="23" fillId="5" borderId="5" xfId="25" applyFont="1" applyFill="1" applyBorder="1" applyAlignment="1">
      <alignment horizontal="left" vertical="center"/>
    </xf>
    <xf numFmtId="0" fontId="23" fillId="5" borderId="26" xfId="25" applyFont="1" applyFill="1" applyBorder="1" applyAlignment="1">
      <alignment horizontal="left" vertical="center"/>
    </xf>
    <xf numFmtId="0" fontId="29" fillId="9" borderId="14" xfId="25" applyFont="1" applyFill="1" applyBorder="1" applyAlignment="1">
      <alignment horizontal="center" vertical="center" wrapText="1"/>
    </xf>
    <xf numFmtId="0" fontId="24" fillId="5" borderId="25" xfId="25" applyFont="1" applyFill="1" applyBorder="1" applyAlignment="1">
      <alignment horizontal="center" vertical="top" textRotation="255" wrapText="1"/>
    </xf>
    <xf numFmtId="0" fontId="24" fillId="5" borderId="27" xfId="25" applyFont="1" applyFill="1" applyBorder="1" applyAlignment="1">
      <alignment horizontal="center" vertical="top" textRotation="255" wrapText="1"/>
    </xf>
    <xf numFmtId="0" fontId="5" fillId="5" borderId="7" xfId="25" applyFont="1" applyFill="1" applyBorder="1" applyAlignment="1">
      <alignment horizontal="left" vertical="center"/>
    </xf>
    <xf numFmtId="0" fontId="5" fillId="5" borderId="14" xfId="25" applyFont="1" applyFill="1" applyBorder="1" applyAlignment="1">
      <alignment horizontal="left" vertical="center"/>
    </xf>
    <xf numFmtId="0" fontId="5" fillId="5" borderId="8" xfId="25" applyFont="1" applyFill="1" applyBorder="1" applyAlignment="1">
      <alignment horizontal="left" vertical="center"/>
    </xf>
    <xf numFmtId="169" fontId="17" fillId="2" borderId="29" xfId="25" applyNumberFormat="1" applyFont="1" applyFill="1" applyBorder="1" applyAlignment="1">
      <alignment horizontal="center" vertical="center"/>
    </xf>
    <xf numFmtId="169" fontId="17" fillId="2" borderId="24" xfId="25" applyNumberFormat="1" applyFont="1" applyFill="1" applyBorder="1" applyAlignment="1">
      <alignment horizontal="center" vertical="center"/>
    </xf>
    <xf numFmtId="169" fontId="17" fillId="2" borderId="2" xfId="25" applyNumberFormat="1" applyFont="1" applyFill="1" applyBorder="1" applyAlignment="1">
      <alignment horizontal="center" vertical="center"/>
    </xf>
    <xf numFmtId="0" fontId="7" fillId="11" borderId="30" xfId="38" applyFont="1" applyFill="1" applyBorder="1" applyAlignment="1" applyProtection="1">
      <alignment horizontal="center" vertical="center" wrapText="1"/>
    </xf>
    <xf numFmtId="0" fontId="7" fillId="11" borderId="31" xfId="38" applyFont="1" applyFill="1" applyBorder="1" applyAlignment="1" applyProtection="1">
      <alignment horizontal="center" vertical="center"/>
    </xf>
    <xf numFmtId="0" fontId="7" fillId="11" borderId="32" xfId="38" applyFont="1" applyFill="1" applyBorder="1" applyAlignment="1" applyProtection="1">
      <alignment horizontal="center" vertical="center"/>
    </xf>
    <xf numFmtId="169" fontId="26" fillId="11" borderId="30" xfId="38" applyNumberFormat="1" applyFont="1" applyFill="1" applyBorder="1" applyAlignment="1" applyProtection="1">
      <alignment horizontal="center" vertical="center" wrapText="1"/>
    </xf>
    <xf numFmtId="169" fontId="26" fillId="11" borderId="31" xfId="38" applyNumberFormat="1" applyFont="1" applyFill="1" applyBorder="1" applyAlignment="1" applyProtection="1">
      <alignment horizontal="center" vertical="center"/>
    </xf>
    <xf numFmtId="169" fontId="26" fillId="11" borderId="32" xfId="38" applyNumberFormat="1" applyFont="1" applyFill="1" applyBorder="1" applyAlignment="1" applyProtection="1">
      <alignment horizontal="center" vertical="center"/>
    </xf>
    <xf numFmtId="0" fontId="6" fillId="11" borderId="19" xfId="25" applyFill="1" applyBorder="1" applyAlignment="1">
      <alignment horizontal="center" vertical="center" wrapText="1"/>
    </xf>
    <xf numFmtId="169" fontId="25" fillId="11" borderId="30" xfId="38" applyNumberFormat="1" applyFill="1" applyBorder="1" applyAlignment="1" applyProtection="1">
      <alignment horizontal="center" vertical="center"/>
    </xf>
    <xf numFmtId="169" fontId="25" fillId="11" borderId="31" xfId="38" applyNumberFormat="1" applyFill="1" applyBorder="1" applyAlignment="1" applyProtection="1">
      <alignment horizontal="center" vertical="center"/>
    </xf>
    <xf numFmtId="169" fontId="25" fillId="11" borderId="32" xfId="38" applyNumberFormat="1" applyFill="1" applyBorder="1" applyAlignment="1" applyProtection="1">
      <alignment horizontal="center" vertical="center"/>
    </xf>
    <xf numFmtId="169" fontId="7" fillId="11" borderId="30" xfId="25" applyNumberFormat="1" applyFont="1" applyFill="1" applyBorder="1" applyAlignment="1">
      <alignment horizontal="left" vertical="top" wrapText="1"/>
    </xf>
    <xf numFmtId="169" fontId="7" fillId="11" borderId="31" xfId="25" applyNumberFormat="1" applyFont="1" applyFill="1" applyBorder="1" applyAlignment="1">
      <alignment horizontal="left" vertical="top" wrapText="1"/>
    </xf>
    <xf numFmtId="169" fontId="7" fillId="11" borderId="32" xfId="25" applyNumberFormat="1" applyFont="1" applyFill="1" applyBorder="1" applyAlignment="1">
      <alignment horizontal="left" vertical="top" wrapText="1"/>
    </xf>
    <xf numFmtId="0" fontId="1" fillId="11" borderId="33" xfId="25" applyFont="1" applyFill="1" applyBorder="1" applyAlignment="1">
      <alignment horizontal="left" vertical="center" wrapText="1"/>
    </xf>
    <xf numFmtId="0" fontId="6" fillId="11" borderId="34" xfId="25" applyFill="1" applyBorder="1" applyAlignment="1">
      <alignment horizontal="left" vertical="center" wrapText="1"/>
    </xf>
    <xf numFmtId="0" fontId="18" fillId="11" borderId="35" xfId="25" applyFont="1" applyFill="1" applyBorder="1" applyAlignment="1">
      <alignment horizontal="left" vertical="center" wrapText="1"/>
    </xf>
    <xf numFmtId="0" fontId="18" fillId="11" borderId="36" xfId="25" applyFont="1" applyFill="1" applyBorder="1" applyAlignment="1">
      <alignment horizontal="left" vertical="center"/>
    </xf>
    <xf numFmtId="0" fontId="18" fillId="11" borderId="37" xfId="25" applyFont="1" applyFill="1" applyBorder="1" applyAlignment="1">
      <alignment horizontal="left" vertical="center"/>
    </xf>
    <xf numFmtId="0" fontId="5" fillId="9" borderId="19" xfId="25" applyFont="1" applyFill="1" applyBorder="1" applyAlignment="1">
      <alignment horizontal="center" vertical="center" wrapText="1"/>
    </xf>
    <xf numFmtId="0" fontId="5" fillId="9" borderId="20" xfId="25" applyFont="1" applyFill="1" applyBorder="1" applyAlignment="1">
      <alignment horizontal="center" vertical="center" wrapText="1"/>
    </xf>
    <xf numFmtId="0" fontId="5" fillId="11" borderId="18" xfId="25" applyFont="1" applyFill="1" applyBorder="1" applyAlignment="1">
      <alignment horizontal="left" vertical="center" wrapText="1"/>
    </xf>
    <xf numFmtId="0" fontId="5" fillId="11" borderId="19" xfId="25" applyFont="1" applyFill="1" applyBorder="1" applyAlignment="1">
      <alignment horizontal="left" vertical="center" wrapText="1"/>
    </xf>
    <xf numFmtId="0" fontId="19" fillId="9" borderId="19" xfId="25" applyFont="1" applyFill="1" applyBorder="1" applyAlignment="1">
      <alignment horizontal="left" vertical="center" wrapText="1"/>
    </xf>
    <xf numFmtId="0" fontId="19" fillId="9" borderId="20" xfId="25" applyFont="1" applyFill="1" applyBorder="1" applyAlignment="1">
      <alignment horizontal="left" vertical="center" wrapText="1"/>
    </xf>
    <xf numFmtId="0" fontId="19" fillId="11" borderId="39" xfId="25" applyFont="1" applyFill="1" applyBorder="1" applyAlignment="1">
      <alignment horizontal="center" vertical="center" wrapText="1"/>
    </xf>
    <xf numFmtId="0" fontId="19" fillId="11" borderId="40" xfId="25" applyFont="1" applyFill="1" applyBorder="1" applyAlignment="1">
      <alignment horizontal="center" vertical="center" wrapText="1"/>
    </xf>
    <xf numFmtId="0" fontId="7" fillId="11" borderId="7" xfId="26" applyFont="1" applyFill="1" applyBorder="1" applyAlignment="1">
      <alignment horizontal="left" vertical="center" wrapText="1"/>
    </xf>
    <xf numFmtId="0" fontId="7" fillId="11" borderId="14" xfId="26" applyFont="1" applyFill="1" applyBorder="1" applyAlignment="1">
      <alignment horizontal="left" vertical="center" wrapText="1"/>
    </xf>
    <xf numFmtId="0" fontId="7" fillId="11" borderId="8" xfId="26" applyFont="1" applyFill="1" applyBorder="1" applyAlignment="1">
      <alignment horizontal="left" vertical="center" wrapText="1"/>
    </xf>
    <xf numFmtId="0" fontId="5" fillId="12" borderId="30" xfId="25" applyFont="1" applyFill="1" applyBorder="1" applyAlignment="1">
      <alignment horizontal="center" vertical="center" wrapText="1"/>
    </xf>
    <xf numFmtId="0" fontId="5" fillId="12" borderId="31" xfId="25" applyFont="1" applyFill="1" applyBorder="1" applyAlignment="1">
      <alignment horizontal="center" vertical="center" wrapText="1"/>
    </xf>
    <xf numFmtId="0" fontId="19" fillId="11" borderId="0" xfId="25" applyFont="1" applyFill="1" applyAlignment="1">
      <alignment horizontal="left" vertical="top" wrapText="1"/>
    </xf>
    <xf numFmtId="0" fontId="19" fillId="11" borderId="4" xfId="25" applyFont="1" applyFill="1" applyBorder="1" applyAlignment="1">
      <alignment horizontal="left" vertical="top" wrapText="1"/>
    </xf>
    <xf numFmtId="169" fontId="7" fillId="11" borderId="30" xfId="25" applyNumberFormat="1" applyFont="1" applyFill="1" applyBorder="1" applyAlignment="1">
      <alignment horizontal="center" vertical="center" wrapText="1"/>
    </xf>
    <xf numFmtId="169" fontId="7" fillId="11" borderId="31" xfId="25" applyNumberFormat="1" applyFont="1" applyFill="1" applyBorder="1" applyAlignment="1">
      <alignment horizontal="center" vertical="center"/>
    </xf>
    <xf numFmtId="169" fontId="7" fillId="11" borderId="32" xfId="25" applyNumberFormat="1" applyFont="1" applyFill="1" applyBorder="1" applyAlignment="1">
      <alignment horizontal="center" vertical="center"/>
    </xf>
    <xf numFmtId="0" fontId="5" fillId="12" borderId="18" xfId="25" applyFont="1" applyFill="1" applyBorder="1" applyAlignment="1">
      <alignment horizontal="left" vertical="center" wrapText="1"/>
    </xf>
    <xf numFmtId="0" fontId="5" fillId="0" borderId="19" xfId="25" applyFont="1" applyBorder="1" applyAlignment="1">
      <alignment horizontal="center" vertical="center" wrapText="1"/>
    </xf>
    <xf numFmtId="0" fontId="5" fillId="0" borderId="20" xfId="25" applyFont="1" applyBorder="1" applyAlignment="1">
      <alignment horizontal="center" vertical="center" wrapText="1"/>
    </xf>
    <xf numFmtId="0" fontId="5" fillId="11" borderId="21" xfId="25" applyFont="1" applyFill="1" applyBorder="1" applyAlignment="1">
      <alignment horizontal="left" vertical="center" wrapText="1"/>
    </xf>
    <xf numFmtId="0" fontId="5" fillId="11" borderId="22" xfId="25" applyFont="1" applyFill="1" applyBorder="1" applyAlignment="1">
      <alignment horizontal="left" vertical="center" wrapText="1"/>
    </xf>
    <xf numFmtId="0" fontId="7" fillId="11" borderId="19" xfId="25" applyFont="1" applyFill="1" applyBorder="1" applyAlignment="1">
      <alignment horizontal="left" vertical="center" wrapText="1"/>
    </xf>
    <xf numFmtId="0" fontId="7" fillId="11" borderId="20" xfId="25" applyFont="1" applyFill="1" applyBorder="1" applyAlignment="1">
      <alignment horizontal="left" vertical="center" wrapText="1"/>
    </xf>
    <xf numFmtId="0" fontId="7" fillId="11" borderId="22" xfId="25" applyFont="1" applyFill="1" applyBorder="1" applyAlignment="1">
      <alignment horizontal="left" vertical="center" wrapText="1"/>
    </xf>
    <xf numFmtId="0" fontId="7" fillId="11" borderId="23" xfId="25" applyFont="1" applyFill="1" applyBorder="1" applyAlignment="1">
      <alignment horizontal="left" vertical="center" wrapText="1"/>
    </xf>
    <xf numFmtId="164" fontId="5" fillId="9" borderId="19" xfId="25" applyNumberFormat="1" applyFont="1" applyFill="1" applyBorder="1" applyAlignment="1">
      <alignment horizontal="center" vertical="center" wrapText="1"/>
    </xf>
    <xf numFmtId="0" fontId="5" fillId="11" borderId="30" xfId="25" applyFont="1" applyFill="1" applyBorder="1" applyAlignment="1">
      <alignment horizontal="center" vertical="center" wrapText="1"/>
    </xf>
    <xf numFmtId="0" fontId="5" fillId="11" borderId="31" xfId="25" applyFont="1" applyFill="1" applyBorder="1" applyAlignment="1">
      <alignment horizontal="center" vertical="center" wrapText="1"/>
    </xf>
    <xf numFmtId="0" fontId="5" fillId="11" borderId="32" xfId="25" applyFont="1" applyFill="1" applyBorder="1" applyAlignment="1">
      <alignment horizontal="center" vertical="center" wrapText="1"/>
    </xf>
    <xf numFmtId="0" fontId="5" fillId="11" borderId="7" xfId="26" applyFont="1" applyFill="1" applyBorder="1" applyAlignment="1">
      <alignment horizontal="justify" vertical="center" wrapText="1"/>
    </xf>
    <xf numFmtId="0" fontId="7" fillId="0" borderId="14" xfId="26" applyFont="1" applyBorder="1" applyAlignment="1">
      <alignment horizontal="justify" vertical="center"/>
    </xf>
    <xf numFmtId="0" fontId="7" fillId="0" borderId="8" xfId="26" applyFont="1" applyBorder="1" applyAlignment="1">
      <alignment horizontal="justify" vertical="center"/>
    </xf>
    <xf numFmtId="0" fontId="5" fillId="11" borderId="41" xfId="25" applyFont="1" applyFill="1" applyBorder="1" applyAlignment="1">
      <alignment horizontal="left" vertical="center" wrapText="1"/>
    </xf>
    <xf numFmtId="0" fontId="5" fillId="11" borderId="42" xfId="25" applyFont="1" applyFill="1" applyBorder="1" applyAlignment="1">
      <alignment horizontal="left" vertical="center" wrapText="1"/>
    </xf>
    <xf numFmtId="0" fontId="50" fillId="4" borderId="2" xfId="0" applyFont="1" applyFill="1" applyBorder="1" applyAlignment="1">
      <alignment horizontal="center" vertical="center" textRotation="90"/>
    </xf>
    <xf numFmtId="0" fontId="50" fillId="4" borderId="4" xfId="0" applyFont="1" applyFill="1" applyBorder="1" applyAlignment="1">
      <alignment horizontal="center" vertical="center" textRotation="90"/>
    </xf>
    <xf numFmtId="0" fontId="0" fillId="0" borderId="0" xfId="0" applyAlignment="1">
      <alignment horizontal="center" vertical="center" textRotation="90"/>
    </xf>
    <xf numFmtId="0" fontId="0" fillId="0" borderId="26" xfId="0" applyBorder="1" applyAlignment="1">
      <alignment vertical="center"/>
    </xf>
    <xf numFmtId="0" fontId="50" fillId="4" borderId="1" xfId="0" applyFont="1" applyFill="1" applyBorder="1" applyAlignment="1">
      <alignment horizontal="center" vertical="center" textRotation="90"/>
    </xf>
    <xf numFmtId="0" fontId="0" fillId="0" borderId="27" xfId="0" applyBorder="1" applyAlignment="1">
      <alignment horizontal="center" vertical="center" textRotation="90"/>
    </xf>
    <xf numFmtId="0" fontId="0" fillId="0" borderId="43" xfId="0" applyBorder="1" applyAlignment="1">
      <alignment horizontal="center" vertical="center" textRotation="90"/>
    </xf>
    <xf numFmtId="0" fontId="50" fillId="4" borderId="1" xfId="0" applyFont="1" applyFill="1" applyBorder="1" applyAlignment="1">
      <alignment horizontal="center" vertical="center" textRotation="90" wrapText="1"/>
    </xf>
    <xf numFmtId="0" fontId="50" fillId="4" borderId="3" xfId="0" applyFont="1" applyFill="1" applyBorder="1" applyAlignment="1">
      <alignment horizontal="center" vertical="center" textRotation="90" wrapText="1"/>
    </xf>
    <xf numFmtId="0" fontId="47" fillId="9" borderId="5" xfId="0" applyFont="1" applyFill="1" applyBorder="1" applyAlignment="1">
      <alignment horizontal="left" vertical="center" wrapText="1"/>
    </xf>
    <xf numFmtId="0" fontId="47" fillId="9" borderId="26" xfId="0" applyFont="1" applyFill="1" applyBorder="1" applyAlignment="1">
      <alignment horizontal="left" vertical="center" wrapText="1"/>
    </xf>
    <xf numFmtId="0" fontId="47" fillId="9" borderId="6" xfId="0" applyFont="1" applyFill="1" applyBorder="1" applyAlignment="1">
      <alignment horizontal="left" vertical="center" wrapText="1"/>
    </xf>
    <xf numFmtId="0" fontId="48" fillId="16" borderId="7" xfId="0" applyFont="1" applyFill="1" applyBorder="1" applyAlignment="1">
      <alignment horizontal="center" vertical="center" wrapText="1"/>
    </xf>
    <xf numFmtId="0" fontId="48" fillId="16" borderId="14" xfId="0" applyFont="1" applyFill="1" applyBorder="1" applyAlignment="1">
      <alignment horizontal="center" vertical="center" wrapText="1"/>
    </xf>
    <xf numFmtId="0" fontId="48" fillId="16" borderId="8" xfId="0" applyFont="1" applyFill="1" applyBorder="1" applyAlignment="1">
      <alignment horizontal="center" vertical="center" wrapText="1"/>
    </xf>
    <xf numFmtId="0" fontId="50" fillId="4" borderId="5" xfId="0" applyFont="1" applyFill="1" applyBorder="1" applyAlignment="1">
      <alignment horizontal="center" vertical="center" textRotation="90" wrapText="1"/>
    </xf>
    <xf numFmtId="0" fontId="50" fillId="4" borderId="41" xfId="0" applyFont="1" applyFill="1" applyBorder="1" applyAlignment="1">
      <alignment horizontal="center" vertical="center" textRotation="90" wrapText="1"/>
    </xf>
    <xf numFmtId="0" fontId="50" fillId="4" borderId="61" xfId="0" applyFont="1" applyFill="1" applyBorder="1" applyAlignment="1">
      <alignment horizontal="center" vertical="center" textRotation="90" wrapText="1"/>
    </xf>
    <xf numFmtId="0" fontId="50" fillId="4" borderId="62" xfId="0" applyFont="1" applyFill="1" applyBorder="1" applyAlignment="1">
      <alignment horizontal="center" vertical="center" textRotation="90" wrapText="1"/>
    </xf>
    <xf numFmtId="0" fontId="50" fillId="4" borderId="63" xfId="0" applyFont="1" applyFill="1" applyBorder="1" applyAlignment="1">
      <alignment horizontal="center" vertical="center" textRotation="90" wrapText="1"/>
    </xf>
    <xf numFmtId="0" fontId="49" fillId="4" borderId="55" xfId="0" applyFont="1" applyFill="1" applyBorder="1" applyAlignment="1">
      <alignment horizontal="center" vertical="center" wrapText="1"/>
    </xf>
    <xf numFmtId="0" fontId="49" fillId="4" borderId="55" xfId="0" applyFont="1" applyFill="1" applyBorder="1" applyAlignment="1">
      <alignment horizontal="center" vertical="center"/>
    </xf>
    <xf numFmtId="171" fontId="49" fillId="4" borderId="55" xfId="0" applyNumberFormat="1" applyFont="1" applyFill="1" applyBorder="1" applyAlignment="1">
      <alignment horizontal="center" vertical="center"/>
    </xf>
    <xf numFmtId="0" fontId="50" fillId="4" borderId="90" xfId="0" applyFont="1" applyFill="1" applyBorder="1" applyAlignment="1">
      <alignment horizontal="center" vertical="center" textRotation="90"/>
    </xf>
    <xf numFmtId="0" fontId="0" fillId="0" borderId="90" xfId="0" applyBorder="1" applyAlignment="1">
      <alignment vertical="center"/>
    </xf>
    <xf numFmtId="0" fontId="41" fillId="15" borderId="7" xfId="0" applyFont="1" applyFill="1" applyBorder="1" applyAlignment="1">
      <alignment horizontal="left" vertical="center"/>
    </xf>
    <xf numFmtId="0" fontId="40" fillId="15" borderId="14" xfId="0" applyFont="1" applyFill="1" applyBorder="1" applyAlignment="1">
      <alignment horizontal="left" vertical="center"/>
    </xf>
    <xf numFmtId="0" fontId="40" fillId="15" borderId="8" xfId="0" applyFont="1" applyFill="1" applyBorder="1" applyAlignment="1">
      <alignment horizontal="left" vertical="center"/>
    </xf>
    <xf numFmtId="0" fontId="47" fillId="9" borderId="7" xfId="0" applyFont="1" applyFill="1" applyBorder="1" applyAlignment="1">
      <alignment horizontal="left" vertical="center" wrapText="1"/>
    </xf>
    <xf numFmtId="0" fontId="47" fillId="9" borderId="14" xfId="0" applyFont="1" applyFill="1" applyBorder="1" applyAlignment="1">
      <alignment horizontal="left" vertical="center" wrapText="1"/>
    </xf>
    <xf numFmtId="0" fontId="47" fillId="9" borderId="8" xfId="0" applyFont="1" applyFill="1" applyBorder="1" applyAlignment="1">
      <alignment horizontal="left" vertical="center" wrapText="1"/>
    </xf>
    <xf numFmtId="0" fontId="48" fillId="10" borderId="7" xfId="0" applyFont="1" applyFill="1" applyBorder="1" applyAlignment="1">
      <alignment horizontal="center" vertical="center"/>
    </xf>
    <xf numFmtId="0" fontId="48" fillId="10" borderId="14" xfId="0" applyFont="1" applyFill="1" applyBorder="1" applyAlignment="1">
      <alignment horizontal="center" vertical="center"/>
    </xf>
    <xf numFmtId="0" fontId="48" fillId="10" borderId="8" xfId="0" applyFont="1" applyFill="1" applyBorder="1" applyAlignment="1">
      <alignment horizontal="center" vertical="center"/>
    </xf>
    <xf numFmtId="0" fontId="50" fillId="4" borderId="48" xfId="0" applyFont="1" applyFill="1" applyBorder="1" applyAlignment="1">
      <alignment horizontal="center" vertical="center" textRotation="90" wrapText="1"/>
    </xf>
    <xf numFmtId="0" fontId="50" fillId="4" borderId="51" xfId="0" applyFont="1" applyFill="1" applyBorder="1" applyAlignment="1">
      <alignment horizontal="center" vertical="center" textRotation="90" wrapText="1"/>
    </xf>
    <xf numFmtId="171" fontId="49" fillId="17" borderId="85" xfId="0" applyNumberFormat="1" applyFont="1" applyFill="1" applyBorder="1" applyAlignment="1">
      <alignment horizontal="center" vertical="center"/>
    </xf>
    <xf numFmtId="0" fontId="49" fillId="4" borderId="65" xfId="0" applyFont="1" applyFill="1" applyBorder="1" applyAlignment="1">
      <alignment horizontal="center" vertical="center"/>
    </xf>
    <xf numFmtId="0" fontId="7" fillId="4" borderId="7" xfId="25" applyFont="1" applyFill="1" applyBorder="1" applyAlignment="1">
      <alignment horizontal="center" vertical="center" wrapText="1"/>
    </xf>
    <xf numFmtId="0" fontId="7" fillId="4" borderId="8" xfId="25" applyFont="1" applyFill="1" applyBorder="1" applyAlignment="1">
      <alignment horizontal="center" vertical="center" wrapText="1"/>
    </xf>
    <xf numFmtId="0" fontId="17" fillId="15" borderId="7" xfId="25" applyFont="1" applyFill="1" applyBorder="1" applyAlignment="1">
      <alignment horizontal="center" vertical="center"/>
    </xf>
    <xf numFmtId="0" fontId="17" fillId="15" borderId="14" xfId="25" applyFont="1" applyFill="1" applyBorder="1" applyAlignment="1">
      <alignment horizontal="center" vertical="center"/>
    </xf>
    <xf numFmtId="0" fontId="17" fillId="15" borderId="8" xfId="25" applyFont="1" applyFill="1" applyBorder="1" applyAlignment="1">
      <alignment horizontal="center" vertical="center"/>
    </xf>
    <xf numFmtId="0" fontId="17" fillId="13" borderId="1" xfId="25" applyFont="1" applyFill="1" applyBorder="1" applyAlignment="1">
      <alignment horizontal="center" vertical="center" wrapText="1"/>
    </xf>
    <xf numFmtId="0" fontId="17" fillId="13" borderId="5" xfId="25" applyFont="1" applyFill="1" applyBorder="1" applyAlignment="1">
      <alignment horizontal="center" vertical="center" wrapText="1"/>
    </xf>
    <xf numFmtId="0" fontId="32" fillId="14" borderId="24" xfId="0" applyFont="1" applyFill="1" applyBorder="1" applyAlignment="1">
      <alignment horizontal="center" vertical="center" wrapText="1"/>
    </xf>
    <xf numFmtId="0" fontId="32" fillId="14" borderId="26" xfId="0" applyFont="1" applyFill="1" applyBorder="1" applyAlignment="1">
      <alignment horizontal="center" vertical="center" wrapText="1"/>
    </xf>
    <xf numFmtId="0" fontId="7" fillId="9" borderId="7" xfId="25" applyFont="1" applyFill="1" applyBorder="1" applyAlignment="1">
      <alignment horizontal="center" vertical="center"/>
    </xf>
    <xf numFmtId="0" fontId="7" fillId="9" borderId="14" xfId="25" applyFont="1" applyFill="1" applyBorder="1" applyAlignment="1">
      <alignment horizontal="center" vertical="center"/>
    </xf>
    <xf numFmtId="0" fontId="7" fillId="9" borderId="8" xfId="25" applyFont="1" applyFill="1" applyBorder="1" applyAlignment="1">
      <alignment horizontal="center" vertical="center"/>
    </xf>
    <xf numFmtId="0" fontId="68" fillId="0" borderId="44" xfId="0" applyFont="1" applyBorder="1" applyAlignment="1">
      <alignment horizontal="center" vertical="center" wrapText="1"/>
    </xf>
    <xf numFmtId="171" fontId="68" fillId="0" borderId="44" xfId="0" applyNumberFormat="1" applyFont="1" applyBorder="1" applyAlignment="1">
      <alignment horizontal="center" vertical="center" wrapText="1"/>
    </xf>
    <xf numFmtId="10" fontId="68" fillId="0" borderId="44" xfId="0" applyNumberFormat="1" applyFont="1" applyBorder="1" applyAlignment="1">
      <alignment horizontal="center" vertical="center" wrapText="1"/>
    </xf>
    <xf numFmtId="171" fontId="68" fillId="2" borderId="44" xfId="0" applyNumberFormat="1" applyFont="1" applyFill="1" applyBorder="1" applyAlignment="1">
      <alignment horizontal="center" vertical="center" wrapText="1"/>
    </xf>
    <xf numFmtId="0" fontId="68" fillId="2" borderId="44" xfId="0" applyFont="1" applyFill="1" applyBorder="1" applyAlignment="1">
      <alignment horizontal="center" vertical="center" wrapText="1"/>
    </xf>
    <xf numFmtId="172" fontId="69" fillId="22" borderId="44" xfId="0" applyNumberFormat="1" applyFont="1" applyFill="1" applyBorder="1" applyAlignment="1">
      <alignment horizontal="center" vertical="center" wrapText="1"/>
    </xf>
    <xf numFmtId="171" fontId="69" fillId="22" borderId="44" xfId="0" applyNumberFormat="1" applyFont="1" applyFill="1" applyBorder="1" applyAlignment="1">
      <alignment horizontal="center" vertical="center" wrapText="1"/>
    </xf>
    <xf numFmtId="0" fontId="69" fillId="22" borderId="44" xfId="0" applyFont="1" applyFill="1" applyBorder="1" applyAlignment="1">
      <alignment horizontal="center" vertical="center" wrapText="1"/>
    </xf>
    <xf numFmtId="173" fontId="68" fillId="23" borderId="44" xfId="0" applyNumberFormat="1" applyFont="1" applyFill="1" applyBorder="1" applyAlignment="1">
      <alignment horizontal="center" vertical="center" wrapText="1"/>
    </xf>
    <xf numFmtId="2" fontId="68" fillId="23" borderId="44" xfId="0" applyNumberFormat="1" applyFont="1" applyFill="1" applyBorder="1" applyAlignment="1">
      <alignment horizontal="center" vertical="center" wrapText="1"/>
    </xf>
    <xf numFmtId="170" fontId="68" fillId="23" borderId="44" xfId="0" applyNumberFormat="1" applyFont="1" applyFill="1" applyBorder="1" applyAlignment="1">
      <alignment horizontal="center" vertical="center" wrapText="1"/>
    </xf>
    <xf numFmtId="0" fontId="68" fillId="23" borderId="44" xfId="0" applyFont="1" applyFill="1" applyBorder="1" applyAlignment="1">
      <alignment horizontal="center" vertical="center" wrapText="1"/>
    </xf>
    <xf numFmtId="173" fontId="68" fillId="18" borderId="44" xfId="0" applyNumberFormat="1" applyFont="1" applyFill="1" applyBorder="1" applyAlignment="1">
      <alignment horizontal="center" vertical="center" wrapText="1"/>
    </xf>
    <xf numFmtId="2" fontId="68" fillId="18" borderId="44" xfId="0" applyNumberFormat="1" applyFont="1" applyFill="1" applyBorder="1" applyAlignment="1">
      <alignment horizontal="center" vertical="center" wrapText="1"/>
    </xf>
    <xf numFmtId="0" fontId="68" fillId="18" borderId="44" xfId="0" applyFont="1" applyFill="1" applyBorder="1" applyAlignment="1">
      <alignment horizontal="center" vertical="center" wrapText="1"/>
    </xf>
    <xf numFmtId="173" fontId="68" fillId="24" borderId="44" xfId="0" applyNumberFormat="1" applyFont="1" applyFill="1" applyBorder="1" applyAlignment="1">
      <alignment horizontal="center" vertical="center" wrapText="1"/>
    </xf>
    <xf numFmtId="2" fontId="68" fillId="24" borderId="44" xfId="0" applyNumberFormat="1" applyFont="1" applyFill="1" applyBorder="1" applyAlignment="1">
      <alignment horizontal="center" vertical="center" wrapText="1"/>
    </xf>
    <xf numFmtId="0" fontId="68" fillId="24" borderId="29" xfId="0" applyFont="1" applyFill="1" applyBorder="1" applyAlignment="1">
      <alignment horizontal="center" vertical="center" wrapText="1"/>
    </xf>
    <xf numFmtId="173" fontId="68" fillId="29" borderId="52" xfId="0" applyNumberFormat="1" applyFont="1" applyFill="1" applyBorder="1" applyAlignment="1">
      <alignment horizontal="center" vertical="center" wrapText="1"/>
    </xf>
    <xf numFmtId="2" fontId="68" fillId="26" borderId="44" xfId="0" applyNumberFormat="1" applyFont="1" applyFill="1" applyBorder="1" applyAlignment="1">
      <alignment horizontal="center" vertical="center" wrapText="1"/>
    </xf>
    <xf numFmtId="0" fontId="68" fillId="26" borderId="45" xfId="0" applyFont="1" applyFill="1" applyBorder="1" applyAlignment="1">
      <alignment horizontal="center" vertical="center" wrapText="1"/>
    </xf>
    <xf numFmtId="173" fontId="68" fillId="0" borderId="52" xfId="0" applyNumberFormat="1" applyFont="1" applyBorder="1" applyAlignment="1">
      <alignment horizontal="center" vertical="center" wrapText="1"/>
    </xf>
    <xf numFmtId="2" fontId="68" fillId="0" borderId="44" xfId="0" applyNumberFormat="1" applyFont="1" applyBorder="1" applyAlignment="1">
      <alignment horizontal="center" vertical="center" wrapText="1"/>
    </xf>
    <xf numFmtId="0" fontId="68" fillId="27" borderId="45" xfId="0" applyFont="1" applyFill="1" applyBorder="1" applyAlignment="1">
      <alignment horizontal="center" vertical="center" wrapText="1"/>
    </xf>
    <xf numFmtId="0" fontId="68" fillId="9" borderId="24" xfId="0" applyFont="1" applyFill="1" applyBorder="1" applyAlignment="1">
      <alignment horizontal="center" vertical="center" wrapText="1"/>
    </xf>
    <xf numFmtId="173" fontId="68" fillId="0" borderId="24" xfId="0" applyNumberFormat="1" applyFont="1" applyBorder="1" applyAlignment="1">
      <alignment horizontal="center" vertical="center" wrapText="1"/>
    </xf>
    <xf numFmtId="173" fontId="68" fillId="2" borderId="0" xfId="0" applyNumberFormat="1" applyFont="1" applyFill="1" applyAlignment="1">
      <alignment horizontal="center" vertical="center" wrapText="1"/>
    </xf>
    <xf numFmtId="0" fontId="68" fillId="0" borderId="72" xfId="0" applyFont="1" applyBorder="1" applyAlignment="1">
      <alignment horizontal="center" vertical="center" wrapText="1"/>
    </xf>
    <xf numFmtId="0" fontId="68" fillId="0" borderId="45" xfId="0" applyFont="1" applyBorder="1" applyAlignment="1">
      <alignment horizontal="center" vertical="center" wrapText="1"/>
    </xf>
    <xf numFmtId="0" fontId="68" fillId="0" borderId="0" xfId="0" applyFont="1" applyAlignment="1">
      <alignment horizontal="center" vertical="center" wrapText="1"/>
    </xf>
    <xf numFmtId="0" fontId="68" fillId="0" borderId="43" xfId="0" applyFont="1" applyBorder="1" applyAlignment="1">
      <alignment horizontal="center" vertical="center" wrapText="1"/>
    </xf>
    <xf numFmtId="49" fontId="68" fillId="0" borderId="44" xfId="0" applyNumberFormat="1" applyFont="1" applyBorder="1" applyAlignment="1">
      <alignment horizontal="center" vertical="center" wrapText="1" shrinkToFit="1"/>
    </xf>
    <xf numFmtId="174" fontId="35" fillId="9" borderId="24" xfId="0" applyNumberFormat="1" applyFont="1" applyFill="1" applyBorder="1" applyAlignment="1">
      <alignment horizontal="center" vertical="center"/>
    </xf>
    <xf numFmtId="174" fontId="50" fillId="30" borderId="82" xfId="0" applyNumberFormat="1" applyFont="1" applyFill="1" applyBorder="1" applyAlignment="1">
      <alignment horizontal="center" vertical="center"/>
    </xf>
    <xf numFmtId="174" fontId="50" fillId="31" borderId="82" xfId="0" applyNumberFormat="1" applyFont="1" applyFill="1" applyBorder="1" applyAlignment="1">
      <alignment horizontal="center" vertical="center"/>
    </xf>
    <xf numFmtId="174" fontId="56" fillId="9" borderId="0" xfId="0" applyNumberFormat="1" applyFont="1" applyFill="1" applyAlignment="1">
      <alignment vertical="center"/>
    </xf>
    <xf numFmtId="174" fontId="56" fillId="9" borderId="0" xfId="0" applyNumberFormat="1" applyFont="1" applyFill="1" applyAlignment="1">
      <alignment horizontal="center" vertical="center"/>
    </xf>
    <xf numFmtId="0" fontId="70" fillId="9" borderId="24" xfId="0" applyFont="1" applyFill="1" applyBorder="1" applyAlignment="1">
      <alignment horizontal="right" vertical="center" wrapText="1" shrinkToFit="1"/>
    </xf>
    <xf numFmtId="0" fontId="71" fillId="0" borderId="52" xfId="0" applyFont="1" applyBorder="1" applyAlignment="1">
      <alignment vertical="center" wrapText="1"/>
    </xf>
    <xf numFmtId="0" fontId="73" fillId="0" borderId="28" xfId="0" applyFont="1" applyBorder="1" applyAlignment="1">
      <alignment horizontal="left" vertical="center" wrapText="1" readingOrder="1"/>
    </xf>
    <xf numFmtId="0" fontId="73" fillId="0" borderId="49" xfId="0" applyFont="1" applyBorder="1" applyAlignment="1">
      <alignment horizontal="left" vertical="center" wrapText="1" readingOrder="1"/>
    </xf>
    <xf numFmtId="0" fontId="73" fillId="0" borderId="84" xfId="0" applyFont="1" applyBorder="1" applyAlignment="1">
      <alignment horizontal="left" vertical="center" wrapText="1" readingOrder="1"/>
    </xf>
    <xf numFmtId="0" fontId="74" fillId="0" borderId="85" xfId="0" applyFont="1" applyBorder="1" applyAlignment="1">
      <alignment vertical="center" wrapText="1"/>
    </xf>
    <xf numFmtId="0" fontId="74" fillId="0" borderId="85" xfId="0" applyFont="1" applyBorder="1" applyAlignment="1">
      <alignment horizontal="left" vertical="center" wrapText="1" readingOrder="1"/>
    </xf>
    <xf numFmtId="0" fontId="74" fillId="0" borderId="90" xfId="0" applyFont="1" applyBorder="1" applyAlignment="1">
      <alignment vertical="center" wrapText="1"/>
    </xf>
    <xf numFmtId="0" fontId="74" fillId="0" borderId="74" xfId="0" applyFont="1" applyBorder="1" applyAlignment="1">
      <alignment vertical="center" wrapText="1"/>
    </xf>
    <xf numFmtId="0" fontId="74" fillId="0" borderId="85" xfId="0" applyFont="1" applyBorder="1" applyAlignment="1">
      <alignment vertical="center"/>
    </xf>
    <xf numFmtId="0" fontId="74" fillId="4" borderId="85" xfId="0" applyFont="1" applyFill="1" applyBorder="1" applyAlignment="1">
      <alignment vertical="center" wrapText="1"/>
    </xf>
    <xf numFmtId="0" fontId="73" fillId="4" borderId="15" xfId="0" applyFont="1" applyFill="1" applyBorder="1" applyAlignment="1">
      <alignment horizontal="left" vertical="center" wrapText="1" readingOrder="1"/>
    </xf>
    <xf numFmtId="0" fontId="73" fillId="4" borderId="59" xfId="0" applyFont="1" applyFill="1" applyBorder="1" applyAlignment="1">
      <alignment horizontal="left" vertical="center" wrapText="1" readingOrder="1"/>
    </xf>
    <xf numFmtId="0" fontId="73" fillId="4" borderId="56" xfId="0" applyFont="1" applyFill="1" applyBorder="1" applyAlignment="1">
      <alignment horizontal="left" vertical="center" wrapText="1" readingOrder="1"/>
    </xf>
    <xf numFmtId="0" fontId="73" fillId="0" borderId="59" xfId="0" applyFont="1" applyBorder="1" applyAlignment="1">
      <alignment horizontal="left" vertical="center" wrapText="1" readingOrder="1"/>
    </xf>
    <xf numFmtId="0" fontId="73" fillId="0" borderId="56" xfId="0" applyFont="1" applyBorder="1" applyAlignment="1">
      <alignment horizontal="left" vertical="center" wrapText="1" readingOrder="1"/>
    </xf>
    <xf numFmtId="0" fontId="73" fillId="4" borderId="28" xfId="0" applyFont="1" applyFill="1" applyBorder="1" applyAlignment="1">
      <alignment horizontal="left" vertical="center" wrapText="1" readingOrder="1"/>
    </xf>
    <xf numFmtId="0" fontId="73" fillId="4" borderId="84" xfId="0" applyFont="1" applyFill="1" applyBorder="1" applyAlignment="1">
      <alignment horizontal="left" vertical="center" wrapText="1" readingOrder="1"/>
    </xf>
    <xf numFmtId="0" fontId="74" fillId="0" borderId="76" xfId="0" applyFont="1" applyBorder="1" applyAlignment="1">
      <alignment vertical="center" wrapText="1"/>
    </xf>
    <xf numFmtId="0" fontId="75" fillId="0" borderId="59" xfId="0" applyFont="1" applyBorder="1" applyAlignment="1">
      <alignment vertical="center" wrapText="1"/>
    </xf>
    <xf numFmtId="0" fontId="75" fillId="0" borderId="84" xfId="0" applyFont="1" applyBorder="1" applyAlignment="1">
      <alignment vertical="center" wrapText="1"/>
    </xf>
    <xf numFmtId="0" fontId="75" fillId="0" borderId="85" xfId="0" applyFont="1" applyBorder="1" applyAlignment="1">
      <alignment vertical="center" wrapText="1"/>
    </xf>
    <xf numFmtId="0" fontId="74" fillId="9" borderId="85" xfId="0" applyFont="1" applyFill="1" applyBorder="1" applyAlignment="1">
      <alignment wrapText="1"/>
    </xf>
    <xf numFmtId="0" fontId="74" fillId="9" borderId="77" xfId="0" applyFont="1" applyFill="1" applyBorder="1" applyAlignment="1">
      <alignment wrapText="1"/>
    </xf>
    <xf numFmtId="0" fontId="73" fillId="4" borderId="85" xfId="0" applyFont="1" applyFill="1" applyBorder="1" applyAlignment="1">
      <alignment horizontal="left" vertical="center" wrapText="1" readingOrder="1"/>
    </xf>
    <xf numFmtId="0" fontId="74" fillId="4" borderId="85" xfId="0" applyFont="1" applyFill="1" applyBorder="1" applyAlignment="1">
      <alignment horizontal="left" vertical="center" wrapText="1" readingOrder="1"/>
    </xf>
    <xf numFmtId="0" fontId="75" fillId="4" borderId="59" xfId="0" applyFont="1" applyFill="1" applyBorder="1" applyAlignment="1">
      <alignment vertical="center" wrapText="1"/>
    </xf>
    <xf numFmtId="0" fontId="76" fillId="4" borderId="59" xfId="0" applyFont="1" applyFill="1" applyBorder="1" applyAlignment="1">
      <alignment vertical="center" wrapText="1"/>
    </xf>
    <xf numFmtId="0" fontId="71" fillId="4" borderId="59" xfId="0" applyFont="1" applyFill="1" applyBorder="1" applyAlignment="1">
      <alignment vertical="center" wrapText="1"/>
    </xf>
    <xf numFmtId="0" fontId="76" fillId="4" borderId="61" xfId="0" applyFont="1" applyFill="1" applyBorder="1" applyAlignment="1">
      <alignment vertical="center" wrapText="1"/>
    </xf>
    <xf numFmtId="0" fontId="74" fillId="0" borderId="0" xfId="0" applyFont="1" applyAlignment="1">
      <alignment vertical="center"/>
    </xf>
    <xf numFmtId="0" fontId="74" fillId="9" borderId="65" xfId="0" applyFont="1" applyFill="1" applyBorder="1"/>
    <xf numFmtId="0" fontId="75" fillId="0" borderId="0" xfId="0" applyFont="1" applyAlignment="1">
      <alignment vertical="center"/>
    </xf>
    <xf numFmtId="0" fontId="75" fillId="0" borderId="0" xfId="0" applyFont="1" applyAlignment="1">
      <alignment vertical="center" wrapText="1"/>
    </xf>
    <xf numFmtId="0" fontId="35" fillId="0" borderId="24" xfId="0" applyFont="1" applyFill="1" applyBorder="1" applyAlignment="1">
      <alignment horizontal="center" vertical="center"/>
    </xf>
    <xf numFmtId="173" fontId="50" fillId="0" borderId="0" xfId="0" applyNumberFormat="1" applyFont="1" applyFill="1" applyAlignment="1">
      <alignment horizontal="center" vertical="center" wrapText="1"/>
    </xf>
    <xf numFmtId="173" fontId="49" fillId="0" borderId="41" xfId="80" applyNumberFormat="1" applyFont="1" applyFill="1" applyBorder="1" applyAlignment="1">
      <alignment horizontal="center" vertical="center"/>
    </xf>
    <xf numFmtId="173" fontId="49" fillId="0" borderId="61" xfId="80" applyNumberFormat="1" applyFont="1" applyFill="1" applyBorder="1" applyAlignment="1">
      <alignment horizontal="center" vertical="center"/>
    </xf>
    <xf numFmtId="173" fontId="49" fillId="0" borderId="63" xfId="80" applyNumberFormat="1" applyFont="1" applyFill="1" applyBorder="1" applyAlignment="1">
      <alignment horizontal="center" vertical="center"/>
    </xf>
    <xf numFmtId="173" fontId="49" fillId="0" borderId="69" xfId="80" applyNumberFormat="1" applyFont="1" applyFill="1" applyBorder="1" applyAlignment="1">
      <alignment horizontal="center" vertical="center"/>
    </xf>
    <xf numFmtId="173" fontId="39" fillId="0" borderId="69" xfId="0" applyNumberFormat="1" applyFont="1" applyFill="1" applyBorder="1" applyAlignment="1">
      <alignment horizontal="center" vertical="center"/>
    </xf>
    <xf numFmtId="173" fontId="49" fillId="0" borderId="0" xfId="80" applyNumberFormat="1" applyFont="1" applyFill="1" applyBorder="1" applyAlignment="1">
      <alignment horizontal="center" vertical="center"/>
    </xf>
    <xf numFmtId="173" fontId="49" fillId="0" borderId="87" xfId="80" applyNumberFormat="1" applyFont="1" applyFill="1" applyBorder="1" applyAlignment="1">
      <alignment horizontal="center" vertical="center"/>
    </xf>
    <xf numFmtId="173" fontId="49" fillId="0" borderId="69" xfId="0" applyNumberFormat="1" applyFont="1" applyFill="1" applyBorder="1" applyAlignment="1">
      <alignment vertical="center"/>
    </xf>
    <xf numFmtId="173" fontId="49" fillId="0" borderId="91" xfId="80" applyNumberFormat="1" applyFont="1" applyFill="1" applyBorder="1" applyAlignment="1">
      <alignment horizontal="center" vertical="center"/>
    </xf>
    <xf numFmtId="173" fontId="49" fillId="0" borderId="85" xfId="80" applyNumberFormat="1" applyFont="1" applyFill="1" applyBorder="1" applyAlignment="1">
      <alignment horizontal="center" vertical="center"/>
    </xf>
    <xf numFmtId="173" fontId="49" fillId="0" borderId="3" xfId="80" applyNumberFormat="1" applyFont="1" applyFill="1" applyBorder="1" applyAlignment="1">
      <alignment horizontal="center" vertical="center"/>
    </xf>
    <xf numFmtId="173" fontId="49" fillId="0" borderId="62" xfId="80" applyNumberFormat="1" applyFont="1" applyFill="1" applyBorder="1" applyAlignment="1">
      <alignment horizontal="center" vertical="center"/>
    </xf>
    <xf numFmtId="173" fontId="39" fillId="0" borderId="85" xfId="0" applyNumberFormat="1" applyFont="1" applyFill="1" applyBorder="1" applyAlignment="1">
      <alignment horizontal="center" vertical="center"/>
    </xf>
    <xf numFmtId="0" fontId="39" fillId="0" borderId="0" xfId="0" applyFont="1" applyFill="1" applyAlignment="1">
      <alignment horizontal="center" vertical="center"/>
    </xf>
    <xf numFmtId="10" fontId="35" fillId="0" borderId="24" xfId="0" applyNumberFormat="1" applyFont="1" applyFill="1" applyBorder="1" applyAlignment="1">
      <alignment horizontal="center" vertical="center"/>
    </xf>
    <xf numFmtId="10" fontId="50" fillId="0" borderId="0" xfId="0" applyNumberFormat="1" applyFont="1" applyFill="1" applyAlignment="1">
      <alignment horizontal="center" vertical="center" wrapText="1"/>
    </xf>
    <xf numFmtId="10" fontId="49" fillId="0" borderId="82" xfId="0" applyNumberFormat="1" applyFont="1" applyFill="1" applyBorder="1" applyAlignment="1">
      <alignment horizontal="center" vertical="center"/>
    </xf>
    <xf numFmtId="10" fontId="39" fillId="0" borderId="0" xfId="0" applyNumberFormat="1" applyFont="1" applyFill="1" applyAlignment="1">
      <alignment horizontal="center" vertical="center"/>
    </xf>
    <xf numFmtId="174" fontId="56" fillId="0" borderId="24" xfId="0" applyNumberFormat="1" applyFont="1" applyBorder="1" applyAlignment="1">
      <alignment horizontal="center" vertical="center"/>
    </xf>
    <xf numFmtId="174" fontId="56" fillId="18" borderId="0" xfId="0" applyNumberFormat="1" applyFont="1" applyFill="1" applyAlignment="1">
      <alignment horizontal="center" vertical="center" wrapText="1"/>
    </xf>
    <xf numFmtId="174" fontId="56" fillId="0" borderId="82" xfId="0" applyNumberFormat="1" applyFont="1" applyBorder="1" applyAlignment="1">
      <alignment horizontal="center" vertical="center"/>
    </xf>
    <xf numFmtId="174" fontId="56" fillId="0" borderId="0" xfId="0" applyNumberFormat="1" applyFont="1" applyAlignment="1">
      <alignment horizontal="center" vertical="center"/>
    </xf>
    <xf numFmtId="10" fontId="68" fillId="0" borderId="24" xfId="0" applyNumberFormat="1" applyFont="1" applyFill="1" applyBorder="1" applyAlignment="1">
      <alignment horizontal="center" vertical="center" wrapText="1"/>
    </xf>
    <xf numFmtId="0" fontId="45" fillId="15" borderId="14" xfId="0" applyFont="1" applyFill="1" applyBorder="1" applyAlignment="1">
      <alignment vertical="center" wrapText="1" shrinkToFit="1"/>
    </xf>
    <xf numFmtId="0" fontId="44" fillId="15" borderId="14" xfId="0" applyFont="1" applyFill="1" applyBorder="1" applyAlignment="1">
      <alignment horizontal="center" vertical="center" wrapText="1"/>
    </xf>
    <xf numFmtId="0" fontId="46" fillId="15" borderId="14" xfId="0" applyFont="1" applyFill="1" applyBorder="1" applyAlignment="1">
      <alignment vertical="center" wrapText="1" shrinkToFit="1"/>
    </xf>
    <xf numFmtId="10" fontId="45" fillId="15" borderId="14" xfId="0" applyNumberFormat="1" applyFont="1" applyFill="1" applyBorder="1" applyAlignment="1">
      <alignment horizontal="center" vertical="center" wrapText="1" shrinkToFit="1"/>
    </xf>
    <xf numFmtId="171" fontId="37" fillId="15" borderId="14" xfId="0" applyNumberFormat="1" applyFont="1" applyFill="1" applyBorder="1" applyAlignment="1">
      <alignment horizontal="center" vertical="center" wrapText="1" shrinkToFit="1"/>
    </xf>
    <xf numFmtId="0" fontId="45" fillId="15" borderId="85" xfId="0" applyFont="1" applyFill="1" applyBorder="1" applyAlignment="1">
      <alignment horizontal="center" vertical="center" wrapText="1" shrinkToFit="1"/>
    </xf>
    <xf numFmtId="174" fontId="77" fillId="15" borderId="14" xfId="0" applyNumberFormat="1" applyFont="1" applyFill="1" applyBorder="1" applyAlignment="1">
      <alignment horizontal="center" vertical="center" wrapText="1" shrinkToFit="1"/>
    </xf>
  </cellXfs>
  <cellStyles count="81">
    <cellStyle name="0,0_x000d__x000d_NA_x000d__x000d_" xfId="17" xr:uid="{00000000-0005-0000-0000-000000000000}"/>
    <cellStyle name="Commentaire" xfId="18" xr:uid="{00000000-0005-0000-0000-000001000000}"/>
    <cellStyle name="Euro" xfId="19" xr:uid="{00000000-0005-0000-0000-000002000000}"/>
    <cellStyle name="Euro 2" xfId="20" xr:uid="{00000000-0005-0000-0000-000003000000}"/>
    <cellStyle name="Euro 2 2" xfId="21" xr:uid="{00000000-0005-0000-0000-000004000000}"/>
    <cellStyle name="Euro_6 - PRODUITS D'ENTRETIEN - MAI 12 AVRIL 13" xfId="22" xr:uid="{00000000-0005-0000-0000-000005000000}"/>
    <cellStyle name="Lien hypertexte" xfId="1" builtinId="8" hidden="1"/>
    <cellStyle name="Lien hypertexte" xfId="3" builtinId="8" hidden="1"/>
    <cellStyle name="Lien hypertexte" xfId="5" builtinId="8" hidden="1"/>
    <cellStyle name="Lien hypertexte" xfId="7" builtinId="8" hidden="1"/>
    <cellStyle name="Lien hypertexte" xfId="9" builtinId="8" hidden="1"/>
    <cellStyle name="Lien hypertexte" xfId="11" builtinId="8" hidden="1"/>
    <cellStyle name="Lien hypertexte" xfId="13" builtinId="8" hidden="1"/>
    <cellStyle name="Lien hypertexte" xfId="15" builtinId="8" hidden="1"/>
    <cellStyle name="Lien hypertexte" xfId="36" builtinId="8" hidden="1"/>
    <cellStyle name="Lien hypertexte" xfId="38" builtinId="8"/>
    <cellStyle name="Lien hypertexte 2" xfId="23" xr:uid="{00000000-0005-0000-0000-000010000000}"/>
    <cellStyle name="Lien hypertexte visité" xfId="2" builtinId="9" hidden="1"/>
    <cellStyle name="Lien hypertexte visité" xfId="4" builtinId="9" hidden="1"/>
    <cellStyle name="Lien hypertexte visité" xfId="6" builtinId="9" hidden="1"/>
    <cellStyle name="Lien hypertexte visité" xfId="8" builtinId="9" hidden="1"/>
    <cellStyle name="Lien hypertexte visité" xfId="10" builtinId="9" hidden="1"/>
    <cellStyle name="Lien hypertexte visité" xfId="12" builtinId="9" hidden="1"/>
    <cellStyle name="Lien hypertexte visité" xfId="14" builtinId="9" hidden="1"/>
    <cellStyle name="Lien hypertexte visité" xfId="16" builtinId="9" hidden="1"/>
    <cellStyle name="Lien hypertexte visité" xfId="37" builtinId="9" hidden="1"/>
    <cellStyle name="Lien hypertexte visité" xfId="39" builtinId="9" hidden="1"/>
    <cellStyle name="Lien hypertexte visité" xfId="40" builtinId="9" hidden="1"/>
    <cellStyle name="Lien hypertexte visité" xfId="41" builtinId="9" hidden="1"/>
    <cellStyle name="Lien hypertexte visité" xfId="42" builtinId="9" hidden="1"/>
    <cellStyle name="Lien hypertexte visité" xfId="43" builtinId="9" hidden="1"/>
    <cellStyle name="Lien hypertexte visité" xfId="44" builtinId="9" hidden="1"/>
    <cellStyle name="Lien hypertexte visité" xfId="45" builtinId="9" hidden="1"/>
    <cellStyle name="Lien hypertexte visité" xfId="46" builtinId="9" hidden="1"/>
    <cellStyle name="Lien hypertexte visité" xfId="47" builtinId="9" hidden="1"/>
    <cellStyle name="Lien hypertexte visité" xfId="48" builtinId="9" hidden="1"/>
    <cellStyle name="Lien hypertexte visité" xfId="49" builtinId="9" hidden="1"/>
    <cellStyle name="Lien hypertexte visité" xfId="52" builtinId="9" hidden="1"/>
    <cellStyle name="Lien hypertexte visité" xfId="53" builtinId="9" hidden="1"/>
    <cellStyle name="Lien hypertexte visité" xfId="54" builtinId="9" hidden="1"/>
    <cellStyle name="Lien hypertexte visité" xfId="55" builtinId="9" hidden="1"/>
    <cellStyle name="Lien hypertexte visité" xfId="56" builtinId="9" hidden="1"/>
    <cellStyle name="Lien hypertexte visité" xfId="57" builtinId="9" hidden="1"/>
    <cellStyle name="Lien hypertexte visité" xfId="58" builtinId="9" hidden="1"/>
    <cellStyle name="Lien hypertexte visité" xfId="59" builtinId="9" hidden="1"/>
    <cellStyle name="Lien hypertexte visité" xfId="60" builtinId="9" hidden="1"/>
    <cellStyle name="Lien hypertexte visité" xfId="61" builtinId="9" hidden="1"/>
    <cellStyle name="Lien hypertexte visité" xfId="62" builtinId="9" hidden="1"/>
    <cellStyle name="Lien hypertexte visité" xfId="63" builtinId="9" hidden="1"/>
    <cellStyle name="Lien hypertexte visité" xfId="64" builtinId="9" hidden="1"/>
    <cellStyle name="Lien hypertexte visité" xfId="65" builtinId="9" hidden="1"/>
    <cellStyle name="Lien hypertexte visité" xfId="66" builtinId="9" hidden="1"/>
    <cellStyle name="Lien hypertexte visité" xfId="67" builtinId="9" hidden="1"/>
    <cellStyle name="Lien hypertexte visité" xfId="68" builtinId="9" hidden="1"/>
    <cellStyle name="Lien hypertexte visité" xfId="69" builtinId="9" hidden="1"/>
    <cellStyle name="Lien hypertexte visité" xfId="70" builtinId="9" hidden="1"/>
    <cellStyle name="Lien hypertexte visité" xfId="71" builtinId="9" hidden="1"/>
    <cellStyle name="Lien hypertexte visité" xfId="72" builtinId="9" hidden="1"/>
    <cellStyle name="Lien hypertexte visité" xfId="73" builtinId="9" hidden="1"/>
    <cellStyle name="Lien hypertexte visité" xfId="74" builtinId="9" hidden="1"/>
    <cellStyle name="Lien hypertexte visité" xfId="75" builtinId="9" hidden="1"/>
    <cellStyle name="Lien hypertexte visité" xfId="76" builtinId="9" hidden="1"/>
    <cellStyle name="Lien hypertexte visité" xfId="77" builtinId="9" hidden="1"/>
    <cellStyle name="Lien hypertexte visité" xfId="78" builtinId="9" hidden="1"/>
    <cellStyle name="Lien hypertexte visité" xfId="79" builtinId="9" hidden="1"/>
    <cellStyle name="Monétaire 2" xfId="50" xr:uid="{00000000-0005-0000-0000-000041000000}"/>
    <cellStyle name="Normal" xfId="0" builtinId="0"/>
    <cellStyle name="Normal 2" xfId="24" xr:uid="{00000000-0005-0000-0000-000043000000}"/>
    <cellStyle name="Normal 2 2" xfId="51" xr:uid="{00000000-0005-0000-0000-000044000000}"/>
    <cellStyle name="Normal 3" xfId="25" xr:uid="{00000000-0005-0000-0000-000045000000}"/>
    <cellStyle name="Normal 3 2" xfId="26" xr:uid="{00000000-0005-0000-0000-000046000000}"/>
    <cellStyle name="Pourcentage" xfId="80" builtinId="5"/>
    <cellStyle name="Pourcentage 2" xfId="27" xr:uid="{00000000-0005-0000-0000-000048000000}"/>
    <cellStyle name="Pourcentage 3" xfId="28" xr:uid="{00000000-0005-0000-0000-000049000000}"/>
    <cellStyle name="Satisfaisant" xfId="29" xr:uid="{00000000-0005-0000-0000-00004A000000}"/>
    <cellStyle name="Titre" xfId="30" xr:uid="{00000000-0005-0000-0000-00004B000000}"/>
    <cellStyle name="Titre 1" xfId="31" xr:uid="{00000000-0005-0000-0000-00004C000000}"/>
    <cellStyle name="Titre 2" xfId="32" xr:uid="{00000000-0005-0000-0000-00004D000000}"/>
    <cellStyle name="Titre 3" xfId="33" xr:uid="{00000000-0005-0000-0000-00004E000000}"/>
    <cellStyle name="Titre 4" xfId="34" xr:uid="{00000000-0005-0000-0000-00004F000000}"/>
    <cellStyle name="Vérification" xfId="35" xr:uid="{00000000-0005-0000-0000-000050000000}"/>
  </cellStyles>
  <dxfs count="176">
    <dxf>
      <fill>
        <patternFill>
          <bgColor rgb="FFFFFF00"/>
        </patternFill>
      </fill>
    </dxf>
    <dxf>
      <fill>
        <patternFill>
          <bgColor rgb="FF9FFD75"/>
        </patternFill>
      </fill>
    </dxf>
    <dxf>
      <fill>
        <patternFill>
          <bgColor rgb="FF92D050"/>
        </patternFill>
      </fill>
    </dxf>
    <dxf>
      <fill>
        <patternFill>
          <bgColor rgb="FFFFFF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ont>
        <b/>
        <i val="0"/>
      </font>
      <fill>
        <patternFill>
          <bgColor rgb="FFA5F99F"/>
        </patternFill>
      </fill>
    </dxf>
    <dxf>
      <font>
        <b/>
        <i val="0"/>
      </font>
      <fill>
        <patternFill>
          <bgColor rgb="FFFFFF00"/>
        </patternFill>
      </fill>
    </dxf>
    <dxf>
      <font>
        <b val="0"/>
        <i val="0"/>
      </font>
      <fill>
        <patternFill patternType="none">
          <bgColor auto="1"/>
        </patternFill>
      </fill>
    </dxf>
    <dxf>
      <font>
        <b/>
        <i val="0"/>
      </font>
      <fill>
        <patternFill>
          <bgColor rgb="FFA5F99F"/>
        </patternFill>
      </fill>
    </dxf>
    <dxf>
      <font>
        <b/>
        <i val="0"/>
      </font>
      <fill>
        <patternFill>
          <bgColor rgb="FFFFFF00"/>
        </patternFill>
      </fill>
    </dxf>
    <dxf>
      <font>
        <b val="0"/>
        <i val="0"/>
      </font>
      <fill>
        <patternFill patternType="none">
          <bgColor auto="1"/>
        </patternFill>
      </fill>
    </dxf>
    <dxf>
      <font>
        <b/>
        <i val="0"/>
      </font>
      <fill>
        <patternFill>
          <bgColor rgb="FFA5F99F"/>
        </patternFill>
      </fill>
    </dxf>
    <dxf>
      <font>
        <b/>
        <i val="0"/>
      </font>
      <fill>
        <patternFill>
          <bgColor rgb="FFFFFF00"/>
        </patternFill>
      </fill>
    </dxf>
    <dxf>
      <font>
        <b val="0"/>
        <i val="0"/>
      </font>
      <fill>
        <patternFill patternType="none">
          <bgColor auto="1"/>
        </patternFill>
      </fill>
    </dxf>
    <dxf>
      <font>
        <b/>
        <i val="0"/>
      </font>
      <fill>
        <patternFill>
          <bgColor rgb="FFA5F99F"/>
        </patternFill>
      </fill>
    </dxf>
    <dxf>
      <font>
        <b/>
        <i val="0"/>
      </font>
      <fill>
        <patternFill>
          <bgColor rgb="FFFFFF00"/>
        </patternFill>
      </fill>
    </dxf>
    <dxf>
      <font>
        <b val="0"/>
        <i val="0"/>
      </font>
      <fill>
        <patternFill patternType="none">
          <bgColor auto="1"/>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ont>
        <b/>
        <i val="0"/>
      </font>
      <fill>
        <patternFill>
          <bgColor rgb="FFA5F99F"/>
        </patternFill>
      </fill>
    </dxf>
    <dxf>
      <font>
        <b/>
        <i val="0"/>
      </font>
      <fill>
        <patternFill>
          <bgColor rgb="FFFFFF00"/>
        </patternFill>
      </fill>
    </dxf>
    <dxf>
      <font>
        <b val="0"/>
        <i val="0"/>
      </font>
      <fill>
        <patternFill patternType="none">
          <bgColor auto="1"/>
        </patternFill>
      </fill>
    </dxf>
    <dxf>
      <font>
        <b/>
        <i val="0"/>
      </font>
      <fill>
        <patternFill>
          <bgColor rgb="FFA5F99F"/>
        </patternFill>
      </fill>
    </dxf>
    <dxf>
      <font>
        <b/>
        <i val="0"/>
      </font>
      <fill>
        <patternFill>
          <bgColor rgb="FFFFFF00"/>
        </patternFill>
      </fill>
    </dxf>
    <dxf>
      <font>
        <b val="0"/>
        <i val="0"/>
      </font>
      <fill>
        <patternFill patternType="none">
          <bgColor auto="1"/>
        </patternFill>
      </fill>
    </dxf>
    <dxf>
      <font>
        <b/>
        <i val="0"/>
      </font>
      <fill>
        <patternFill>
          <bgColor rgb="FFA5F99F"/>
        </patternFill>
      </fill>
    </dxf>
    <dxf>
      <font>
        <b/>
        <i val="0"/>
      </font>
      <fill>
        <patternFill>
          <bgColor rgb="FFFFFF00"/>
        </patternFill>
      </fill>
    </dxf>
    <dxf>
      <font>
        <b val="0"/>
        <i val="0"/>
      </font>
      <fill>
        <patternFill patternType="none">
          <bgColor auto="1"/>
        </patternFill>
      </fill>
    </dxf>
    <dxf>
      <font>
        <b/>
        <i val="0"/>
      </font>
      <fill>
        <patternFill>
          <bgColor rgb="FFA5F99F"/>
        </patternFill>
      </fill>
    </dxf>
    <dxf>
      <font>
        <b/>
        <i val="0"/>
      </font>
      <fill>
        <patternFill>
          <bgColor rgb="FFFFFF00"/>
        </patternFill>
      </fill>
    </dxf>
    <dxf>
      <font>
        <b val="0"/>
        <i val="0"/>
      </font>
      <fill>
        <patternFill patternType="none">
          <bgColor auto="1"/>
        </patternFill>
      </fill>
    </dxf>
    <dxf>
      <font>
        <b/>
        <i val="0"/>
      </font>
      <fill>
        <patternFill>
          <bgColor rgb="FFA5F99F"/>
        </patternFill>
      </fill>
    </dxf>
    <dxf>
      <font>
        <b/>
        <i val="0"/>
      </font>
      <fill>
        <patternFill>
          <bgColor rgb="FFFFFF00"/>
        </patternFill>
      </fill>
    </dxf>
    <dxf>
      <font>
        <b val="0"/>
        <i val="0"/>
      </font>
      <fill>
        <patternFill patternType="none">
          <bgColor auto="1"/>
        </patternFill>
      </fill>
    </dxf>
    <dxf>
      <font>
        <b/>
        <i val="0"/>
      </font>
      <fill>
        <patternFill>
          <bgColor rgb="FFA5F99F"/>
        </patternFill>
      </fill>
    </dxf>
    <dxf>
      <font>
        <b/>
        <i val="0"/>
      </font>
      <fill>
        <patternFill>
          <bgColor rgb="FFFFFF00"/>
        </patternFill>
      </fill>
    </dxf>
    <dxf>
      <font>
        <b val="0"/>
        <i val="0"/>
      </font>
      <fill>
        <patternFill patternType="none">
          <bgColor auto="1"/>
        </patternFill>
      </fill>
    </dxf>
    <dxf>
      <fill>
        <patternFill>
          <bgColor rgb="FFFFFF00"/>
        </patternFill>
      </fill>
    </dxf>
    <dxf>
      <fill>
        <patternFill>
          <bgColor rgb="FF9FFD75"/>
        </patternFill>
      </fill>
    </dxf>
    <dxf>
      <fill>
        <patternFill>
          <bgColor rgb="FF92D050"/>
        </patternFill>
      </fill>
    </dxf>
    <dxf>
      <fill>
        <patternFill>
          <bgColor rgb="FFFFFF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ont>
        <b/>
        <i val="0"/>
      </font>
      <fill>
        <patternFill>
          <bgColor rgb="FFA5F99F"/>
        </patternFill>
      </fill>
    </dxf>
    <dxf>
      <font>
        <b/>
        <i val="0"/>
      </font>
      <fill>
        <patternFill>
          <bgColor rgb="FFFFFF00"/>
        </patternFill>
      </fill>
    </dxf>
    <dxf>
      <font>
        <b val="0"/>
        <i val="0"/>
      </font>
      <fill>
        <patternFill patternType="none">
          <bgColor auto="1"/>
        </patternFill>
      </fill>
    </dxf>
    <dxf>
      <font>
        <b/>
        <i val="0"/>
      </font>
      <fill>
        <patternFill>
          <bgColor rgb="FFA5F99F"/>
        </patternFill>
      </fill>
    </dxf>
    <dxf>
      <font>
        <b/>
        <i val="0"/>
      </font>
      <fill>
        <patternFill>
          <bgColor rgb="FFFFFF00"/>
        </patternFill>
      </fill>
    </dxf>
    <dxf>
      <font>
        <b val="0"/>
        <i val="0"/>
      </font>
      <fill>
        <patternFill patternType="none">
          <bgColor auto="1"/>
        </patternFill>
      </fill>
    </dxf>
    <dxf>
      <font>
        <b/>
        <i val="0"/>
      </font>
      <fill>
        <patternFill>
          <bgColor rgb="FFA5F99F"/>
        </patternFill>
      </fill>
    </dxf>
    <dxf>
      <font>
        <b/>
        <i val="0"/>
      </font>
      <fill>
        <patternFill>
          <bgColor rgb="FFFFFF00"/>
        </patternFill>
      </fill>
    </dxf>
    <dxf>
      <font>
        <b val="0"/>
        <i val="0"/>
      </font>
      <fill>
        <patternFill patternType="none">
          <bgColor auto="1"/>
        </patternFill>
      </fill>
    </dxf>
    <dxf>
      <font>
        <b/>
        <i val="0"/>
      </font>
      <fill>
        <patternFill>
          <bgColor rgb="FFA5F99F"/>
        </patternFill>
      </fill>
    </dxf>
    <dxf>
      <font>
        <b/>
        <i val="0"/>
      </font>
      <fill>
        <patternFill>
          <bgColor rgb="FFFFFF00"/>
        </patternFill>
      </fill>
    </dxf>
    <dxf>
      <font>
        <b val="0"/>
        <i val="0"/>
      </font>
      <fill>
        <patternFill patternType="none">
          <bgColor auto="1"/>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ont>
        <b/>
        <i val="0"/>
      </font>
      <fill>
        <patternFill>
          <bgColor rgb="FFA5F99F"/>
        </patternFill>
      </fill>
    </dxf>
    <dxf>
      <font>
        <b/>
        <i val="0"/>
      </font>
      <fill>
        <patternFill>
          <bgColor rgb="FFFFFF00"/>
        </patternFill>
      </fill>
    </dxf>
    <dxf>
      <font>
        <b val="0"/>
        <i val="0"/>
      </font>
      <fill>
        <patternFill patternType="none">
          <bgColor auto="1"/>
        </patternFill>
      </fill>
    </dxf>
    <dxf>
      <font>
        <b/>
        <i val="0"/>
      </font>
      <fill>
        <patternFill>
          <bgColor rgb="FFA5F99F"/>
        </patternFill>
      </fill>
    </dxf>
    <dxf>
      <font>
        <b/>
        <i val="0"/>
      </font>
      <fill>
        <patternFill>
          <bgColor rgb="FFFFFF00"/>
        </patternFill>
      </fill>
    </dxf>
    <dxf>
      <font>
        <b val="0"/>
        <i val="0"/>
      </font>
      <fill>
        <patternFill patternType="none">
          <bgColor auto="1"/>
        </patternFill>
      </fill>
    </dxf>
    <dxf>
      <font>
        <b/>
        <i val="0"/>
      </font>
      <fill>
        <patternFill>
          <bgColor rgb="FFA5F99F"/>
        </patternFill>
      </fill>
    </dxf>
    <dxf>
      <font>
        <b/>
        <i val="0"/>
      </font>
      <fill>
        <patternFill>
          <bgColor rgb="FFFFFF00"/>
        </patternFill>
      </fill>
    </dxf>
    <dxf>
      <font>
        <b val="0"/>
        <i val="0"/>
      </font>
      <fill>
        <patternFill patternType="none">
          <bgColor auto="1"/>
        </patternFill>
      </fill>
    </dxf>
    <dxf>
      <font>
        <b/>
        <i val="0"/>
      </font>
      <fill>
        <patternFill>
          <bgColor rgb="FFA5F99F"/>
        </patternFill>
      </fill>
    </dxf>
    <dxf>
      <font>
        <b/>
        <i val="0"/>
      </font>
      <fill>
        <patternFill>
          <bgColor rgb="FFFFFF00"/>
        </patternFill>
      </fill>
    </dxf>
    <dxf>
      <font>
        <b val="0"/>
        <i val="0"/>
      </font>
      <fill>
        <patternFill patternType="none">
          <bgColor auto="1"/>
        </patternFill>
      </fill>
    </dxf>
    <dxf>
      <font>
        <b/>
        <i val="0"/>
      </font>
      <fill>
        <patternFill>
          <bgColor rgb="FFA5F99F"/>
        </patternFill>
      </fill>
    </dxf>
    <dxf>
      <font>
        <b/>
        <i val="0"/>
      </font>
      <fill>
        <patternFill>
          <bgColor rgb="FFFFFF00"/>
        </patternFill>
      </fill>
    </dxf>
    <dxf>
      <font>
        <b val="0"/>
        <i val="0"/>
      </font>
      <fill>
        <patternFill patternType="none">
          <bgColor auto="1"/>
        </patternFill>
      </fill>
    </dxf>
    <dxf>
      <font>
        <b/>
        <i val="0"/>
      </font>
      <fill>
        <patternFill>
          <bgColor rgb="FFA5F99F"/>
        </patternFill>
      </fill>
    </dxf>
    <dxf>
      <font>
        <b/>
        <i val="0"/>
      </font>
      <fill>
        <patternFill>
          <bgColor rgb="FFFFFF00"/>
        </patternFill>
      </fill>
    </dxf>
    <dxf>
      <font>
        <b val="0"/>
        <i val="0"/>
      </font>
      <fill>
        <patternFill patternType="none">
          <bgColor auto="1"/>
        </patternFill>
      </fill>
    </dxf>
    <dxf>
      <fill>
        <patternFill>
          <bgColor rgb="FFFFFF00"/>
        </patternFill>
      </fill>
    </dxf>
    <dxf>
      <fill>
        <patternFill>
          <bgColor rgb="FF9FFD75"/>
        </patternFill>
      </fill>
    </dxf>
    <dxf>
      <fill>
        <patternFill>
          <bgColor rgb="FF92D050"/>
        </patternFill>
      </fill>
    </dxf>
    <dxf>
      <fill>
        <patternFill>
          <bgColor rgb="FFFFFF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ont>
        <b/>
        <i val="0"/>
      </font>
      <fill>
        <patternFill>
          <bgColor rgb="FFA5F99F"/>
        </patternFill>
      </fill>
    </dxf>
    <dxf>
      <font>
        <b/>
        <i val="0"/>
      </font>
      <fill>
        <patternFill>
          <bgColor rgb="FFFFFF00"/>
        </patternFill>
      </fill>
    </dxf>
    <dxf>
      <font>
        <b val="0"/>
        <i val="0"/>
      </font>
      <fill>
        <patternFill patternType="none">
          <bgColor auto="1"/>
        </patternFill>
      </fill>
    </dxf>
    <dxf>
      <font>
        <b/>
        <i val="0"/>
      </font>
      <fill>
        <patternFill>
          <bgColor rgb="FFA5F99F"/>
        </patternFill>
      </fill>
    </dxf>
    <dxf>
      <font>
        <b/>
        <i val="0"/>
      </font>
      <fill>
        <patternFill>
          <bgColor rgb="FFFFFF00"/>
        </patternFill>
      </fill>
    </dxf>
    <dxf>
      <font>
        <b val="0"/>
        <i val="0"/>
      </font>
      <fill>
        <patternFill patternType="none">
          <bgColor auto="1"/>
        </patternFill>
      </fill>
    </dxf>
    <dxf>
      <font>
        <b/>
        <i val="0"/>
      </font>
      <fill>
        <patternFill>
          <bgColor rgb="FFA5F99F"/>
        </patternFill>
      </fill>
    </dxf>
    <dxf>
      <font>
        <b/>
        <i val="0"/>
      </font>
      <fill>
        <patternFill>
          <bgColor rgb="FFFFFF00"/>
        </patternFill>
      </fill>
    </dxf>
    <dxf>
      <font>
        <b val="0"/>
        <i val="0"/>
      </font>
      <fill>
        <patternFill patternType="none">
          <bgColor auto="1"/>
        </patternFill>
      </fill>
    </dxf>
    <dxf>
      <font>
        <b/>
        <i val="0"/>
      </font>
      <fill>
        <patternFill>
          <bgColor rgb="FFA5F99F"/>
        </patternFill>
      </fill>
    </dxf>
    <dxf>
      <font>
        <b/>
        <i val="0"/>
      </font>
      <fill>
        <patternFill>
          <bgColor rgb="FFFFFF00"/>
        </patternFill>
      </fill>
    </dxf>
    <dxf>
      <font>
        <b val="0"/>
        <i val="0"/>
      </font>
      <fill>
        <patternFill patternType="none">
          <bgColor auto="1"/>
        </patternFill>
      </fill>
    </dxf>
  </dxfs>
  <tableStyles count="0" defaultTableStyle="TableStyleMedium9" defaultPivotStyle="PivotStyleMedium4"/>
  <colors>
    <mruColors>
      <color rgb="FFFBFAF7"/>
      <color rgb="FF9FFD75"/>
      <color rgb="FFFF99FF"/>
      <color rgb="FFFF9999"/>
      <color rgb="FFFFFFCC"/>
      <color rgb="FFFAFD8D"/>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www.claude-chenu.com/" TargetMode="External"/></Relationships>
</file>

<file path=xl/drawings/_rels/drawing2.xml.rels><?xml version="1.0" encoding="UTF-8" standalone="yes"?>
<Relationships xmlns="http://schemas.openxmlformats.org/package/2006/relationships"><Relationship Id="rId8" Type="http://schemas.openxmlformats.org/officeDocument/2006/relationships/hyperlink" Target="#A27"/><Relationship Id="rId3" Type="http://schemas.openxmlformats.org/officeDocument/2006/relationships/hyperlink" Target="#A6"/><Relationship Id="rId7" Type="http://schemas.openxmlformats.org/officeDocument/2006/relationships/hyperlink" Target="#A22"/><Relationship Id="rId2" Type="http://schemas.openxmlformats.org/officeDocument/2006/relationships/image" Target="../media/image1.png"/><Relationship Id="rId1" Type="http://schemas.openxmlformats.org/officeDocument/2006/relationships/hyperlink" Target="http://www.claude-chenu.com/" TargetMode="External"/><Relationship Id="rId6" Type="http://schemas.openxmlformats.org/officeDocument/2006/relationships/hyperlink" Target="#A19"/><Relationship Id="rId11" Type="http://schemas.openxmlformats.org/officeDocument/2006/relationships/image" Target="../media/image2.png"/><Relationship Id="rId5" Type="http://schemas.openxmlformats.org/officeDocument/2006/relationships/hyperlink" Target="#A45"/><Relationship Id="rId10" Type="http://schemas.openxmlformats.org/officeDocument/2006/relationships/hyperlink" Target="#A53"/><Relationship Id="rId4" Type="http://schemas.openxmlformats.org/officeDocument/2006/relationships/hyperlink" Target="#A16"/><Relationship Id="rId9" Type="http://schemas.openxmlformats.org/officeDocument/2006/relationships/hyperlink" Target="#A35"/></Relationships>
</file>

<file path=xl/drawings/_rels/drawing3.xml.rels><?xml version="1.0" encoding="UTF-8" standalone="yes"?>
<Relationships xmlns="http://schemas.openxmlformats.org/package/2006/relationships"><Relationship Id="rId8" Type="http://schemas.openxmlformats.org/officeDocument/2006/relationships/hyperlink" Target="#A32"/><Relationship Id="rId3" Type="http://schemas.openxmlformats.org/officeDocument/2006/relationships/hyperlink" Target="#A6"/><Relationship Id="rId7" Type="http://schemas.openxmlformats.org/officeDocument/2006/relationships/hyperlink" Target="#A29"/><Relationship Id="rId12"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www.claude-chenu.com/" TargetMode="External"/><Relationship Id="rId6" Type="http://schemas.openxmlformats.org/officeDocument/2006/relationships/hyperlink" Target="#A19"/><Relationship Id="rId11" Type="http://schemas.openxmlformats.org/officeDocument/2006/relationships/hyperlink" Target="#A22"/><Relationship Id="rId5" Type="http://schemas.openxmlformats.org/officeDocument/2006/relationships/hyperlink" Target="#A57"/><Relationship Id="rId10" Type="http://schemas.openxmlformats.org/officeDocument/2006/relationships/hyperlink" Target="#A68"/><Relationship Id="rId4" Type="http://schemas.openxmlformats.org/officeDocument/2006/relationships/hyperlink" Target="#A16"/><Relationship Id="rId9" Type="http://schemas.openxmlformats.org/officeDocument/2006/relationships/hyperlink" Target="#A46"/></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88900</xdr:colOff>
      <xdr:row>3</xdr:row>
      <xdr:rowOff>114300</xdr:rowOff>
    </xdr:from>
    <xdr:to>
      <xdr:col>4</xdr:col>
      <xdr:colOff>787400</xdr:colOff>
      <xdr:row>5</xdr:row>
      <xdr:rowOff>8396</xdr:rowOff>
    </xdr:to>
    <xdr:pic>
      <xdr:nvPicPr>
        <xdr:cNvPr id="4" name="Image 3">
          <a:hlinkClick xmlns:r="http://schemas.openxmlformats.org/officeDocument/2006/relationships" r:id="rId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stretch>
          <a:fillRect/>
        </a:stretch>
      </xdr:blipFill>
      <xdr:spPr>
        <a:xfrm>
          <a:off x="2095500" y="1308100"/>
          <a:ext cx="2806700" cy="643396"/>
        </a:xfrm>
        <a:prstGeom prst="rect">
          <a:avLst/>
        </a:prstGeom>
      </xdr:spPr>
    </xdr:pic>
    <xdr:clientData/>
  </xdr:twoCellAnchor>
  <xdr:twoCellAnchor>
    <xdr:from>
      <xdr:col>0</xdr:col>
      <xdr:colOff>12700</xdr:colOff>
      <xdr:row>7</xdr:row>
      <xdr:rowOff>228600</xdr:rowOff>
    </xdr:from>
    <xdr:to>
      <xdr:col>2</xdr:col>
      <xdr:colOff>419100</xdr:colOff>
      <xdr:row>9</xdr:row>
      <xdr:rowOff>88900</xdr:rowOff>
    </xdr:to>
    <xdr:sp macro="" textlink="">
      <xdr:nvSpPr>
        <xdr:cNvPr id="5" name="Flèche droite rayée 4">
          <a:extLst>
            <a:ext uri="{FF2B5EF4-FFF2-40B4-BE49-F238E27FC236}">
              <a16:creationId xmlns:a16="http://schemas.microsoft.com/office/drawing/2014/main" id="{00000000-0008-0000-0000-000005000000}"/>
            </a:ext>
          </a:extLst>
        </xdr:cNvPr>
        <xdr:cNvSpPr/>
      </xdr:nvSpPr>
      <xdr:spPr>
        <a:xfrm>
          <a:off x="12700" y="3060700"/>
          <a:ext cx="2413000" cy="596900"/>
        </a:xfrm>
        <a:prstGeom prst="stripedRightArrow">
          <a:avLst>
            <a:gd name="adj1" fmla="val 40697"/>
            <a:gd name="adj2" fmla="val 77907"/>
          </a:avLst>
        </a:prstGeom>
        <a:solidFill>
          <a:srgbClr val="FFFF00"/>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fr-FR" sz="1100" b="1">
              <a:solidFill>
                <a:srgbClr val="FF0000"/>
              </a:solidFill>
            </a:rPr>
            <a:t>vers site Internet du fournisseur</a:t>
          </a:r>
        </a:p>
      </xdr:txBody>
    </xdr:sp>
    <xdr:clientData/>
  </xdr:twoCellAnchor>
  <xdr:twoCellAnchor editAs="oneCell">
    <xdr:from>
      <xdr:col>0</xdr:col>
      <xdr:colOff>0</xdr:colOff>
      <xdr:row>25</xdr:row>
      <xdr:rowOff>0</xdr:rowOff>
    </xdr:from>
    <xdr:to>
      <xdr:col>0</xdr:col>
      <xdr:colOff>739799</xdr:colOff>
      <xdr:row>25</xdr:row>
      <xdr:rowOff>490004</xdr:rowOff>
    </xdr:to>
    <xdr:pic>
      <xdr:nvPicPr>
        <xdr:cNvPr id="3" name="Image 2">
          <a:extLst>
            <a:ext uri="{FF2B5EF4-FFF2-40B4-BE49-F238E27FC236}">
              <a16:creationId xmlns:a16="http://schemas.microsoft.com/office/drawing/2014/main" id="{BE059099-D99A-4C54-AA89-7D13BDBB6F3A}"/>
            </a:ext>
          </a:extLst>
        </xdr:cNvPr>
        <xdr:cNvPicPr>
          <a:picLocks noChangeAspect="1"/>
        </xdr:cNvPicPr>
      </xdr:nvPicPr>
      <xdr:blipFill>
        <a:blip xmlns:r="http://schemas.openxmlformats.org/officeDocument/2006/relationships" r:embed="rId3"/>
        <a:stretch>
          <a:fillRect/>
        </a:stretch>
      </xdr:blipFill>
      <xdr:spPr>
        <a:xfrm>
          <a:off x="0" y="16129000"/>
          <a:ext cx="739799" cy="4900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40</xdr:col>
      <xdr:colOff>1536700</xdr:colOff>
      <xdr:row>1</xdr:row>
      <xdr:rowOff>101600</xdr:rowOff>
    </xdr:from>
    <xdr:to>
      <xdr:col>42</xdr:col>
      <xdr:colOff>0</xdr:colOff>
      <xdr:row>2</xdr:row>
      <xdr:rowOff>30294</xdr:rowOff>
    </xdr:to>
    <xdr:pic>
      <xdr:nvPicPr>
        <xdr:cNvPr id="3" name="Image 2">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15519400" y="863600"/>
          <a:ext cx="1905000" cy="436694"/>
        </a:xfrm>
        <a:prstGeom prst="rect">
          <a:avLst/>
        </a:prstGeom>
      </xdr:spPr>
    </xdr:pic>
    <xdr:clientData/>
  </xdr:twoCellAnchor>
  <xdr:twoCellAnchor>
    <xdr:from>
      <xdr:col>1</xdr:col>
      <xdr:colOff>4178300</xdr:colOff>
      <xdr:row>0</xdr:row>
      <xdr:rowOff>76200</xdr:rowOff>
    </xdr:from>
    <xdr:to>
      <xdr:col>3</xdr:col>
      <xdr:colOff>38100</xdr:colOff>
      <xdr:row>0</xdr:row>
      <xdr:rowOff>596900</xdr:rowOff>
    </xdr:to>
    <xdr:sp macro="" textlink="">
      <xdr:nvSpPr>
        <xdr:cNvPr id="7" name="Plaque 6">
          <a:hlinkClick xmlns:r="http://schemas.openxmlformats.org/officeDocument/2006/relationships" r:id="rId3"/>
          <a:extLst>
            <a:ext uri="{FF2B5EF4-FFF2-40B4-BE49-F238E27FC236}">
              <a16:creationId xmlns:a16="http://schemas.microsoft.com/office/drawing/2014/main" id="{00000000-0008-0000-0100-000007000000}"/>
            </a:ext>
          </a:extLst>
        </xdr:cNvPr>
        <xdr:cNvSpPr/>
      </xdr:nvSpPr>
      <xdr:spPr>
        <a:xfrm>
          <a:off x="4889500" y="76200"/>
          <a:ext cx="1981200" cy="520700"/>
        </a:xfrm>
        <a:prstGeom prst="bevel">
          <a:avLst/>
        </a:prstGeom>
        <a:solidFill>
          <a:srgbClr val="D9D9D9"/>
        </a:solidFill>
        <a:ln>
          <a:noFill/>
        </a:ln>
      </xdr:spPr>
      <xdr:style>
        <a:lnRef idx="1">
          <a:schemeClr val="accent6"/>
        </a:lnRef>
        <a:fillRef idx="3">
          <a:schemeClr val="accent6"/>
        </a:fillRef>
        <a:effectRef idx="2">
          <a:schemeClr val="accent6"/>
        </a:effectRef>
        <a:fontRef idx="minor">
          <a:schemeClr val="lt1"/>
        </a:fontRef>
      </xdr:style>
      <xdr:txBody>
        <a:bodyPr vertOverflow="clip" horzOverflow="clip" rtlCol="0" anchor="ctr"/>
        <a:lstStyle/>
        <a:p>
          <a:pPr algn="ctr"/>
          <a:r>
            <a:rPr lang="fr-FR" sz="1200" b="1">
              <a:solidFill>
                <a:schemeClr val="tx1"/>
              </a:solidFill>
            </a:rPr>
            <a:t>SOLS -SURFACES</a:t>
          </a:r>
        </a:p>
      </xdr:txBody>
    </xdr:sp>
    <xdr:clientData/>
  </xdr:twoCellAnchor>
  <xdr:twoCellAnchor>
    <xdr:from>
      <xdr:col>5</xdr:col>
      <xdr:colOff>63500</xdr:colOff>
      <xdr:row>0</xdr:row>
      <xdr:rowOff>63500</xdr:rowOff>
    </xdr:from>
    <xdr:to>
      <xdr:col>6</xdr:col>
      <xdr:colOff>533400</xdr:colOff>
      <xdr:row>0</xdr:row>
      <xdr:rowOff>584200</xdr:rowOff>
    </xdr:to>
    <xdr:sp macro="" textlink="">
      <xdr:nvSpPr>
        <xdr:cNvPr id="8" name="Plaque 7">
          <a:hlinkClick xmlns:r="http://schemas.openxmlformats.org/officeDocument/2006/relationships" r:id="rId4"/>
          <a:extLst>
            <a:ext uri="{FF2B5EF4-FFF2-40B4-BE49-F238E27FC236}">
              <a16:creationId xmlns:a16="http://schemas.microsoft.com/office/drawing/2014/main" id="{00000000-0008-0000-0100-000008000000}"/>
            </a:ext>
          </a:extLst>
        </xdr:cNvPr>
        <xdr:cNvSpPr/>
      </xdr:nvSpPr>
      <xdr:spPr>
        <a:xfrm>
          <a:off x="7861300" y="63500"/>
          <a:ext cx="1422400" cy="520700"/>
        </a:xfrm>
        <a:prstGeom prst="bevel">
          <a:avLst/>
        </a:prstGeom>
        <a:solidFill>
          <a:srgbClr val="FFFF00"/>
        </a:solidFill>
      </xdr:spPr>
      <xdr:style>
        <a:lnRef idx="1">
          <a:schemeClr val="accent6"/>
        </a:lnRef>
        <a:fillRef idx="3">
          <a:schemeClr val="accent6"/>
        </a:fillRef>
        <a:effectRef idx="2">
          <a:schemeClr val="accent6"/>
        </a:effectRef>
        <a:fontRef idx="minor">
          <a:schemeClr val="lt1"/>
        </a:fontRef>
      </xdr:style>
      <xdr:txBody>
        <a:bodyPr vertOverflow="clip" horzOverflow="clip" rtlCol="0" anchor="ctr"/>
        <a:lstStyle/>
        <a:p>
          <a:pPr algn="ctr"/>
          <a:r>
            <a:rPr lang="fr-FR" sz="1400" b="1">
              <a:solidFill>
                <a:schemeClr val="tx1"/>
              </a:solidFill>
            </a:rPr>
            <a:t>SANITAIRES</a:t>
          </a:r>
        </a:p>
      </xdr:txBody>
    </xdr:sp>
    <xdr:clientData/>
  </xdr:twoCellAnchor>
  <xdr:twoCellAnchor>
    <xdr:from>
      <xdr:col>40</xdr:col>
      <xdr:colOff>825500</xdr:colOff>
      <xdr:row>0</xdr:row>
      <xdr:rowOff>88900</xdr:rowOff>
    </xdr:from>
    <xdr:to>
      <xdr:col>41</xdr:col>
      <xdr:colOff>419100</xdr:colOff>
      <xdr:row>0</xdr:row>
      <xdr:rowOff>609600</xdr:rowOff>
    </xdr:to>
    <xdr:sp macro="" textlink="">
      <xdr:nvSpPr>
        <xdr:cNvPr id="12" name="Plaque 11">
          <a:hlinkClick xmlns:r="http://schemas.openxmlformats.org/officeDocument/2006/relationships" r:id="rId5"/>
          <a:extLst>
            <a:ext uri="{FF2B5EF4-FFF2-40B4-BE49-F238E27FC236}">
              <a16:creationId xmlns:a16="http://schemas.microsoft.com/office/drawing/2014/main" id="{00000000-0008-0000-0100-00000C000000}"/>
            </a:ext>
          </a:extLst>
        </xdr:cNvPr>
        <xdr:cNvSpPr/>
      </xdr:nvSpPr>
      <xdr:spPr>
        <a:xfrm>
          <a:off x="14808200" y="88900"/>
          <a:ext cx="1981200" cy="520700"/>
        </a:xfrm>
        <a:prstGeom prst="bevel">
          <a:avLst/>
        </a:prstGeom>
        <a:solidFill>
          <a:srgbClr val="D9D9D9"/>
        </a:solidFill>
        <a:ln>
          <a:noFill/>
        </a:ln>
      </xdr:spPr>
      <xdr:style>
        <a:lnRef idx="1">
          <a:schemeClr val="accent6"/>
        </a:lnRef>
        <a:fillRef idx="3">
          <a:schemeClr val="accent6"/>
        </a:fillRef>
        <a:effectRef idx="2">
          <a:schemeClr val="accent6"/>
        </a:effectRef>
        <a:fontRef idx="minor">
          <a:schemeClr val="lt1"/>
        </a:fontRef>
      </xdr:style>
      <xdr:txBody>
        <a:bodyPr vertOverflow="clip" horzOverflow="clip" rtlCol="0" anchor="ctr"/>
        <a:lstStyle/>
        <a:p>
          <a:pPr algn="ctr"/>
          <a:r>
            <a:rPr lang="fr-FR" sz="1200" b="1">
              <a:solidFill>
                <a:schemeClr val="tx1"/>
              </a:solidFill>
            </a:rPr>
            <a:t>PAPIER HYGIENIQUE</a:t>
          </a:r>
        </a:p>
      </xdr:txBody>
    </xdr:sp>
    <xdr:clientData/>
  </xdr:twoCellAnchor>
  <xdr:twoCellAnchor>
    <xdr:from>
      <xdr:col>3</xdr:col>
      <xdr:colOff>38100</xdr:colOff>
      <xdr:row>0</xdr:row>
      <xdr:rowOff>76200</xdr:rowOff>
    </xdr:from>
    <xdr:to>
      <xdr:col>7</xdr:col>
      <xdr:colOff>50800</xdr:colOff>
      <xdr:row>0</xdr:row>
      <xdr:rowOff>596900</xdr:rowOff>
    </xdr:to>
    <xdr:sp macro="" textlink="">
      <xdr:nvSpPr>
        <xdr:cNvPr id="14" name="Plaque 13">
          <a:hlinkClick xmlns:r="http://schemas.openxmlformats.org/officeDocument/2006/relationships" r:id="rId6"/>
          <a:extLst>
            <a:ext uri="{FF2B5EF4-FFF2-40B4-BE49-F238E27FC236}">
              <a16:creationId xmlns:a16="http://schemas.microsoft.com/office/drawing/2014/main" id="{00000000-0008-0000-0100-00000E000000}"/>
            </a:ext>
          </a:extLst>
        </xdr:cNvPr>
        <xdr:cNvSpPr/>
      </xdr:nvSpPr>
      <xdr:spPr>
        <a:xfrm>
          <a:off x="6870700" y="76200"/>
          <a:ext cx="1981200" cy="520700"/>
        </a:xfrm>
        <a:prstGeom prst="bevel">
          <a:avLst/>
        </a:prstGeom>
        <a:solidFill>
          <a:srgbClr val="D9D9D9"/>
        </a:solidFill>
        <a:ln>
          <a:noFill/>
        </a:ln>
      </xdr:spPr>
      <xdr:style>
        <a:lnRef idx="1">
          <a:schemeClr val="accent6"/>
        </a:lnRef>
        <a:fillRef idx="3">
          <a:schemeClr val="accent6"/>
        </a:fillRef>
        <a:effectRef idx="2">
          <a:schemeClr val="accent6"/>
        </a:effectRef>
        <a:fontRef idx="minor">
          <a:schemeClr val="lt1"/>
        </a:fontRef>
      </xdr:style>
      <xdr:txBody>
        <a:bodyPr vertOverflow="clip" horzOverflow="clip" rtlCol="0" anchor="ctr"/>
        <a:lstStyle/>
        <a:p>
          <a:pPr algn="ctr"/>
          <a:r>
            <a:rPr lang="fr-FR" sz="1200" b="1">
              <a:solidFill>
                <a:schemeClr val="tx1"/>
              </a:solidFill>
            </a:rPr>
            <a:t>SANITAIRES</a:t>
          </a:r>
        </a:p>
      </xdr:txBody>
    </xdr:sp>
    <xdr:clientData/>
  </xdr:twoCellAnchor>
  <xdr:twoCellAnchor>
    <xdr:from>
      <xdr:col>7</xdr:col>
      <xdr:colOff>50800</xdr:colOff>
      <xdr:row>0</xdr:row>
      <xdr:rowOff>76200</xdr:rowOff>
    </xdr:from>
    <xdr:to>
      <xdr:col>38</xdr:col>
      <xdr:colOff>1079500</xdr:colOff>
      <xdr:row>0</xdr:row>
      <xdr:rowOff>596900</xdr:rowOff>
    </xdr:to>
    <xdr:sp macro="" textlink="">
      <xdr:nvSpPr>
        <xdr:cNvPr id="15" name="Plaque 14">
          <a:hlinkClick xmlns:r="http://schemas.openxmlformats.org/officeDocument/2006/relationships" r:id="rId7"/>
          <a:extLst>
            <a:ext uri="{FF2B5EF4-FFF2-40B4-BE49-F238E27FC236}">
              <a16:creationId xmlns:a16="http://schemas.microsoft.com/office/drawing/2014/main" id="{00000000-0008-0000-0100-00000F000000}"/>
            </a:ext>
          </a:extLst>
        </xdr:cNvPr>
        <xdr:cNvSpPr/>
      </xdr:nvSpPr>
      <xdr:spPr>
        <a:xfrm>
          <a:off x="8851900" y="76200"/>
          <a:ext cx="1981200" cy="520700"/>
        </a:xfrm>
        <a:prstGeom prst="bevel">
          <a:avLst/>
        </a:prstGeom>
        <a:solidFill>
          <a:srgbClr val="D9D9D9"/>
        </a:solidFill>
        <a:ln>
          <a:noFill/>
        </a:ln>
      </xdr:spPr>
      <xdr:style>
        <a:lnRef idx="1">
          <a:schemeClr val="accent6"/>
        </a:lnRef>
        <a:fillRef idx="3">
          <a:schemeClr val="accent6"/>
        </a:fillRef>
        <a:effectRef idx="2">
          <a:schemeClr val="accent6"/>
        </a:effectRef>
        <a:fontRef idx="minor">
          <a:schemeClr val="lt1"/>
        </a:fontRef>
      </xdr:style>
      <xdr:txBody>
        <a:bodyPr vertOverflow="clip" horzOverflow="clip" rtlCol="0" anchor="ctr"/>
        <a:lstStyle/>
        <a:p>
          <a:pPr algn="ctr"/>
          <a:r>
            <a:rPr lang="fr-FR" sz="1200" b="1">
              <a:solidFill>
                <a:schemeClr val="tx1"/>
              </a:solidFill>
            </a:rPr>
            <a:t>HYGIENE -MAINS</a:t>
          </a:r>
        </a:p>
      </xdr:txBody>
    </xdr:sp>
    <xdr:clientData/>
  </xdr:twoCellAnchor>
  <xdr:twoCellAnchor>
    <xdr:from>
      <xdr:col>38</xdr:col>
      <xdr:colOff>1079500</xdr:colOff>
      <xdr:row>0</xdr:row>
      <xdr:rowOff>76200</xdr:rowOff>
    </xdr:from>
    <xdr:to>
      <xdr:col>39</xdr:col>
      <xdr:colOff>1587500</xdr:colOff>
      <xdr:row>0</xdr:row>
      <xdr:rowOff>596900</xdr:rowOff>
    </xdr:to>
    <xdr:sp macro="" textlink="">
      <xdr:nvSpPr>
        <xdr:cNvPr id="16" name="Plaque 15">
          <a:hlinkClick xmlns:r="http://schemas.openxmlformats.org/officeDocument/2006/relationships" r:id="rId8"/>
          <a:extLst>
            <a:ext uri="{FF2B5EF4-FFF2-40B4-BE49-F238E27FC236}">
              <a16:creationId xmlns:a16="http://schemas.microsoft.com/office/drawing/2014/main" id="{00000000-0008-0000-0100-000010000000}"/>
            </a:ext>
          </a:extLst>
        </xdr:cNvPr>
        <xdr:cNvSpPr/>
      </xdr:nvSpPr>
      <xdr:spPr>
        <a:xfrm>
          <a:off x="10833100" y="76200"/>
          <a:ext cx="1981200" cy="520700"/>
        </a:xfrm>
        <a:prstGeom prst="bevel">
          <a:avLst/>
        </a:prstGeom>
        <a:solidFill>
          <a:srgbClr val="D9D9D9"/>
        </a:solidFill>
        <a:ln>
          <a:noFill/>
        </a:ln>
      </xdr:spPr>
      <xdr:style>
        <a:lnRef idx="1">
          <a:schemeClr val="accent6"/>
        </a:lnRef>
        <a:fillRef idx="3">
          <a:schemeClr val="accent6"/>
        </a:fillRef>
        <a:effectRef idx="2">
          <a:schemeClr val="accent6"/>
        </a:effectRef>
        <a:fontRef idx="minor">
          <a:schemeClr val="lt1"/>
        </a:fontRef>
      </xdr:style>
      <xdr:txBody>
        <a:bodyPr vertOverflow="clip" horzOverflow="clip" rtlCol="0" anchor="ctr"/>
        <a:lstStyle/>
        <a:p>
          <a:pPr algn="ctr"/>
          <a:r>
            <a:rPr lang="fr-FR" sz="1200" b="1">
              <a:solidFill>
                <a:schemeClr val="tx1"/>
              </a:solidFill>
            </a:rPr>
            <a:t>ESSUYAGE SURFACES</a:t>
          </a:r>
        </a:p>
      </xdr:txBody>
    </xdr:sp>
    <xdr:clientData/>
  </xdr:twoCellAnchor>
  <xdr:twoCellAnchor>
    <xdr:from>
      <xdr:col>39</xdr:col>
      <xdr:colOff>1587500</xdr:colOff>
      <xdr:row>0</xdr:row>
      <xdr:rowOff>76200</xdr:rowOff>
    </xdr:from>
    <xdr:to>
      <xdr:col>40</xdr:col>
      <xdr:colOff>812800</xdr:colOff>
      <xdr:row>0</xdr:row>
      <xdr:rowOff>596900</xdr:rowOff>
    </xdr:to>
    <xdr:sp macro="" textlink="">
      <xdr:nvSpPr>
        <xdr:cNvPr id="17" name="Plaque 16">
          <a:hlinkClick xmlns:r="http://schemas.openxmlformats.org/officeDocument/2006/relationships" r:id="rId9"/>
          <a:extLst>
            <a:ext uri="{FF2B5EF4-FFF2-40B4-BE49-F238E27FC236}">
              <a16:creationId xmlns:a16="http://schemas.microsoft.com/office/drawing/2014/main" id="{00000000-0008-0000-0100-000011000000}"/>
            </a:ext>
          </a:extLst>
        </xdr:cNvPr>
        <xdr:cNvSpPr/>
      </xdr:nvSpPr>
      <xdr:spPr>
        <a:xfrm>
          <a:off x="12814300" y="76200"/>
          <a:ext cx="1981200" cy="520700"/>
        </a:xfrm>
        <a:prstGeom prst="bevel">
          <a:avLst/>
        </a:prstGeom>
        <a:solidFill>
          <a:srgbClr val="D9D9D9"/>
        </a:solidFill>
        <a:ln>
          <a:noFill/>
        </a:ln>
      </xdr:spPr>
      <xdr:style>
        <a:lnRef idx="1">
          <a:schemeClr val="accent6"/>
        </a:lnRef>
        <a:fillRef idx="3">
          <a:schemeClr val="accent6"/>
        </a:fillRef>
        <a:effectRef idx="2">
          <a:schemeClr val="accent6"/>
        </a:effectRef>
        <a:fontRef idx="minor">
          <a:schemeClr val="lt1"/>
        </a:fontRef>
      </xdr:style>
      <xdr:txBody>
        <a:bodyPr vertOverflow="clip" horzOverflow="clip" rtlCol="0" anchor="ctr"/>
        <a:lstStyle/>
        <a:p>
          <a:pPr algn="ctr"/>
          <a:r>
            <a:rPr lang="fr-FR" sz="1200" b="1">
              <a:solidFill>
                <a:schemeClr val="tx1"/>
              </a:solidFill>
            </a:rPr>
            <a:t>ESSUIES -MAINS</a:t>
          </a:r>
        </a:p>
      </xdr:txBody>
    </xdr:sp>
    <xdr:clientData/>
  </xdr:twoCellAnchor>
  <xdr:twoCellAnchor>
    <xdr:from>
      <xdr:col>41</xdr:col>
      <xdr:colOff>419100</xdr:colOff>
      <xdr:row>0</xdr:row>
      <xdr:rowOff>88900</xdr:rowOff>
    </xdr:from>
    <xdr:to>
      <xdr:col>42</xdr:col>
      <xdr:colOff>889000</xdr:colOff>
      <xdr:row>0</xdr:row>
      <xdr:rowOff>609600</xdr:rowOff>
    </xdr:to>
    <xdr:sp macro="" textlink="">
      <xdr:nvSpPr>
        <xdr:cNvPr id="18" name="Plaque 17">
          <a:hlinkClick xmlns:r="http://schemas.openxmlformats.org/officeDocument/2006/relationships" r:id="rId10"/>
          <a:extLst>
            <a:ext uri="{FF2B5EF4-FFF2-40B4-BE49-F238E27FC236}">
              <a16:creationId xmlns:a16="http://schemas.microsoft.com/office/drawing/2014/main" id="{00000000-0008-0000-0100-000012000000}"/>
            </a:ext>
          </a:extLst>
        </xdr:cNvPr>
        <xdr:cNvSpPr/>
      </xdr:nvSpPr>
      <xdr:spPr>
        <a:xfrm>
          <a:off x="16789400" y="88900"/>
          <a:ext cx="1587500" cy="520700"/>
        </a:xfrm>
        <a:prstGeom prst="bevel">
          <a:avLst/>
        </a:prstGeom>
        <a:solidFill>
          <a:srgbClr val="D9D9D9"/>
        </a:solidFill>
        <a:ln>
          <a:noFill/>
        </a:ln>
      </xdr:spPr>
      <xdr:style>
        <a:lnRef idx="1">
          <a:schemeClr val="accent6"/>
        </a:lnRef>
        <a:fillRef idx="3">
          <a:schemeClr val="accent6"/>
        </a:fillRef>
        <a:effectRef idx="2">
          <a:schemeClr val="accent6"/>
        </a:effectRef>
        <a:fontRef idx="minor">
          <a:schemeClr val="lt1"/>
        </a:fontRef>
      </xdr:style>
      <xdr:txBody>
        <a:bodyPr vertOverflow="clip" horzOverflow="clip" rtlCol="0" anchor="ctr"/>
        <a:lstStyle/>
        <a:p>
          <a:pPr algn="ctr"/>
          <a:r>
            <a:rPr lang="fr-FR" sz="1200" b="1">
              <a:solidFill>
                <a:schemeClr val="tx1"/>
              </a:solidFill>
            </a:rPr>
            <a:t>DIVERS</a:t>
          </a:r>
        </a:p>
      </xdr:txBody>
    </xdr:sp>
    <xdr:clientData/>
  </xdr:twoCellAnchor>
  <xdr:twoCellAnchor editAs="oneCell">
    <xdr:from>
      <xdr:col>0</xdr:col>
      <xdr:colOff>0</xdr:colOff>
      <xdr:row>0</xdr:row>
      <xdr:rowOff>0</xdr:rowOff>
    </xdr:from>
    <xdr:to>
      <xdr:col>1</xdr:col>
      <xdr:colOff>80986</xdr:colOff>
      <xdr:row>0</xdr:row>
      <xdr:rowOff>490004</xdr:rowOff>
    </xdr:to>
    <xdr:pic>
      <xdr:nvPicPr>
        <xdr:cNvPr id="2" name="Image 1">
          <a:extLst>
            <a:ext uri="{FF2B5EF4-FFF2-40B4-BE49-F238E27FC236}">
              <a16:creationId xmlns:a16="http://schemas.microsoft.com/office/drawing/2014/main" id="{85256582-9811-7AF5-8998-C8C02252228A}"/>
            </a:ext>
          </a:extLst>
        </xdr:cNvPr>
        <xdr:cNvPicPr>
          <a:picLocks noChangeAspect="1"/>
        </xdr:cNvPicPr>
      </xdr:nvPicPr>
      <xdr:blipFill>
        <a:blip xmlns:r="http://schemas.openxmlformats.org/officeDocument/2006/relationships" r:embed="rId11"/>
        <a:stretch>
          <a:fillRect/>
        </a:stretch>
      </xdr:blipFill>
      <xdr:spPr>
        <a:xfrm>
          <a:off x="0" y="0"/>
          <a:ext cx="739799" cy="49000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41</xdr:col>
      <xdr:colOff>177246</xdr:colOff>
      <xdr:row>1</xdr:row>
      <xdr:rowOff>50800</xdr:rowOff>
    </xdr:from>
    <xdr:to>
      <xdr:col>42</xdr:col>
      <xdr:colOff>825498</xdr:colOff>
      <xdr:row>1</xdr:row>
      <xdr:rowOff>504825</xdr:rowOff>
    </xdr:to>
    <xdr:pic>
      <xdr:nvPicPr>
        <xdr:cNvPr id="3" name="Image 2">
          <a:hlinkClick xmlns:r="http://schemas.openxmlformats.org/officeDocument/2006/relationships" r:id="rId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stretch>
          <a:fillRect/>
        </a:stretch>
      </xdr:blipFill>
      <xdr:spPr>
        <a:xfrm>
          <a:off x="16306246" y="863600"/>
          <a:ext cx="1994453" cy="457200"/>
        </a:xfrm>
        <a:prstGeom prst="rect">
          <a:avLst/>
        </a:prstGeom>
      </xdr:spPr>
    </xdr:pic>
    <xdr:clientData/>
  </xdr:twoCellAnchor>
  <xdr:twoCellAnchor>
    <xdr:from>
      <xdr:col>2</xdr:col>
      <xdr:colOff>127000</xdr:colOff>
      <xdr:row>0</xdr:row>
      <xdr:rowOff>88900</xdr:rowOff>
    </xdr:from>
    <xdr:to>
      <xdr:col>3</xdr:col>
      <xdr:colOff>749300</xdr:colOff>
      <xdr:row>0</xdr:row>
      <xdr:rowOff>609600</xdr:rowOff>
    </xdr:to>
    <xdr:sp macro="" textlink="">
      <xdr:nvSpPr>
        <xdr:cNvPr id="6" name="Plaque 5">
          <a:hlinkClick xmlns:r="http://schemas.openxmlformats.org/officeDocument/2006/relationships" r:id="rId3"/>
          <a:extLst>
            <a:ext uri="{FF2B5EF4-FFF2-40B4-BE49-F238E27FC236}">
              <a16:creationId xmlns:a16="http://schemas.microsoft.com/office/drawing/2014/main" id="{00000000-0008-0000-0200-000006000000}"/>
            </a:ext>
          </a:extLst>
        </xdr:cNvPr>
        <xdr:cNvSpPr/>
      </xdr:nvSpPr>
      <xdr:spPr>
        <a:xfrm>
          <a:off x="5943600" y="88900"/>
          <a:ext cx="1676400" cy="520700"/>
        </a:xfrm>
        <a:prstGeom prst="bevel">
          <a:avLst/>
        </a:prstGeom>
        <a:solidFill>
          <a:srgbClr val="D9D9D9"/>
        </a:solidFill>
        <a:ln>
          <a:noFill/>
        </a:ln>
      </xdr:spPr>
      <xdr:style>
        <a:lnRef idx="1">
          <a:schemeClr val="accent6"/>
        </a:lnRef>
        <a:fillRef idx="3">
          <a:schemeClr val="accent6"/>
        </a:fillRef>
        <a:effectRef idx="2">
          <a:schemeClr val="accent6"/>
        </a:effectRef>
        <a:fontRef idx="minor">
          <a:schemeClr val="lt1"/>
        </a:fontRef>
      </xdr:style>
      <xdr:txBody>
        <a:bodyPr vertOverflow="clip" horzOverflow="clip" rtlCol="0" anchor="ctr"/>
        <a:lstStyle/>
        <a:p>
          <a:pPr algn="ctr"/>
          <a:r>
            <a:rPr lang="fr-FR" sz="1200" b="1">
              <a:solidFill>
                <a:schemeClr val="tx1"/>
              </a:solidFill>
            </a:rPr>
            <a:t>SOLS SURFACES</a:t>
          </a:r>
        </a:p>
      </xdr:txBody>
    </xdr:sp>
    <xdr:clientData/>
  </xdr:twoCellAnchor>
  <xdr:twoCellAnchor>
    <xdr:from>
      <xdr:col>5</xdr:col>
      <xdr:colOff>63500</xdr:colOff>
      <xdr:row>0</xdr:row>
      <xdr:rowOff>63500</xdr:rowOff>
    </xdr:from>
    <xdr:to>
      <xdr:col>6</xdr:col>
      <xdr:colOff>533400</xdr:colOff>
      <xdr:row>0</xdr:row>
      <xdr:rowOff>584200</xdr:rowOff>
    </xdr:to>
    <xdr:sp macro="" textlink="">
      <xdr:nvSpPr>
        <xdr:cNvPr id="7" name="Plaque 6">
          <a:hlinkClick xmlns:r="http://schemas.openxmlformats.org/officeDocument/2006/relationships" r:id="rId4"/>
          <a:extLst>
            <a:ext uri="{FF2B5EF4-FFF2-40B4-BE49-F238E27FC236}">
              <a16:creationId xmlns:a16="http://schemas.microsoft.com/office/drawing/2014/main" id="{00000000-0008-0000-0200-000007000000}"/>
            </a:ext>
          </a:extLst>
        </xdr:cNvPr>
        <xdr:cNvSpPr/>
      </xdr:nvSpPr>
      <xdr:spPr>
        <a:xfrm>
          <a:off x="8801100" y="63500"/>
          <a:ext cx="0" cy="520700"/>
        </a:xfrm>
        <a:prstGeom prst="bevel">
          <a:avLst/>
        </a:prstGeom>
        <a:solidFill>
          <a:srgbClr val="FFFF00"/>
        </a:solidFill>
      </xdr:spPr>
      <xdr:style>
        <a:lnRef idx="1">
          <a:schemeClr val="accent6"/>
        </a:lnRef>
        <a:fillRef idx="3">
          <a:schemeClr val="accent6"/>
        </a:fillRef>
        <a:effectRef idx="2">
          <a:schemeClr val="accent6"/>
        </a:effectRef>
        <a:fontRef idx="minor">
          <a:schemeClr val="lt1"/>
        </a:fontRef>
      </xdr:style>
      <xdr:txBody>
        <a:bodyPr vertOverflow="clip" horzOverflow="clip" rtlCol="0" anchor="ctr"/>
        <a:lstStyle/>
        <a:p>
          <a:pPr algn="ctr"/>
          <a:r>
            <a:rPr lang="fr-FR" sz="1400" b="1">
              <a:solidFill>
                <a:schemeClr val="tx1"/>
              </a:solidFill>
            </a:rPr>
            <a:t>SANITAIRES</a:t>
          </a:r>
        </a:p>
      </xdr:txBody>
    </xdr:sp>
    <xdr:clientData/>
  </xdr:twoCellAnchor>
  <xdr:twoCellAnchor>
    <xdr:from>
      <xdr:col>40</xdr:col>
      <xdr:colOff>1905000</xdr:colOff>
      <xdr:row>0</xdr:row>
      <xdr:rowOff>101600</xdr:rowOff>
    </xdr:from>
    <xdr:to>
      <xdr:col>42</xdr:col>
      <xdr:colOff>127000</xdr:colOff>
      <xdr:row>0</xdr:row>
      <xdr:rowOff>622300</xdr:rowOff>
    </xdr:to>
    <xdr:sp macro="" textlink="">
      <xdr:nvSpPr>
        <xdr:cNvPr id="8" name="Plaque 7">
          <a:hlinkClick xmlns:r="http://schemas.openxmlformats.org/officeDocument/2006/relationships" r:id="rId5"/>
          <a:extLst>
            <a:ext uri="{FF2B5EF4-FFF2-40B4-BE49-F238E27FC236}">
              <a16:creationId xmlns:a16="http://schemas.microsoft.com/office/drawing/2014/main" id="{00000000-0008-0000-0200-000008000000}"/>
            </a:ext>
          </a:extLst>
        </xdr:cNvPr>
        <xdr:cNvSpPr/>
      </xdr:nvSpPr>
      <xdr:spPr>
        <a:xfrm>
          <a:off x="15608300" y="101600"/>
          <a:ext cx="1676400" cy="520700"/>
        </a:xfrm>
        <a:prstGeom prst="bevel">
          <a:avLst/>
        </a:prstGeom>
        <a:solidFill>
          <a:srgbClr val="D9D9D9"/>
        </a:solidFill>
        <a:ln>
          <a:noFill/>
        </a:ln>
      </xdr:spPr>
      <xdr:style>
        <a:lnRef idx="1">
          <a:schemeClr val="accent6"/>
        </a:lnRef>
        <a:fillRef idx="3">
          <a:schemeClr val="accent6"/>
        </a:fillRef>
        <a:effectRef idx="2">
          <a:schemeClr val="accent6"/>
        </a:effectRef>
        <a:fontRef idx="minor">
          <a:schemeClr val="lt1"/>
        </a:fontRef>
      </xdr:style>
      <xdr:txBody>
        <a:bodyPr vertOverflow="clip" horzOverflow="clip" rtlCol="0" anchor="ctr"/>
        <a:lstStyle/>
        <a:p>
          <a:pPr algn="ctr"/>
          <a:r>
            <a:rPr lang="fr-FR" sz="1200" b="1">
              <a:solidFill>
                <a:schemeClr val="tx1"/>
              </a:solidFill>
            </a:rPr>
            <a:t>PAPIER HYGIENIQUE</a:t>
          </a:r>
        </a:p>
      </xdr:txBody>
    </xdr:sp>
    <xdr:clientData/>
  </xdr:twoCellAnchor>
  <xdr:twoCellAnchor>
    <xdr:from>
      <xdr:col>3</xdr:col>
      <xdr:colOff>762000</xdr:colOff>
      <xdr:row>0</xdr:row>
      <xdr:rowOff>88900</xdr:rowOff>
    </xdr:from>
    <xdr:to>
      <xdr:col>7</xdr:col>
      <xdr:colOff>469900</xdr:colOff>
      <xdr:row>0</xdr:row>
      <xdr:rowOff>609600</xdr:rowOff>
    </xdr:to>
    <xdr:sp macro="" textlink="">
      <xdr:nvSpPr>
        <xdr:cNvPr id="9" name="Plaque 8">
          <a:hlinkClick xmlns:r="http://schemas.openxmlformats.org/officeDocument/2006/relationships" r:id="rId6"/>
          <a:extLst>
            <a:ext uri="{FF2B5EF4-FFF2-40B4-BE49-F238E27FC236}">
              <a16:creationId xmlns:a16="http://schemas.microsoft.com/office/drawing/2014/main" id="{00000000-0008-0000-0200-000009000000}"/>
            </a:ext>
          </a:extLst>
        </xdr:cNvPr>
        <xdr:cNvSpPr/>
      </xdr:nvSpPr>
      <xdr:spPr>
        <a:xfrm>
          <a:off x="7632700" y="88900"/>
          <a:ext cx="1562100" cy="520700"/>
        </a:xfrm>
        <a:prstGeom prst="bevel">
          <a:avLst/>
        </a:prstGeom>
        <a:solidFill>
          <a:srgbClr val="D9D9D9"/>
        </a:solidFill>
        <a:ln>
          <a:noFill/>
        </a:ln>
      </xdr:spPr>
      <xdr:style>
        <a:lnRef idx="1">
          <a:schemeClr val="accent6"/>
        </a:lnRef>
        <a:fillRef idx="3">
          <a:schemeClr val="accent6"/>
        </a:fillRef>
        <a:effectRef idx="2">
          <a:schemeClr val="accent6"/>
        </a:effectRef>
        <a:fontRef idx="minor">
          <a:schemeClr val="lt1"/>
        </a:fontRef>
      </xdr:style>
      <xdr:txBody>
        <a:bodyPr vertOverflow="clip" horzOverflow="clip" rtlCol="0" anchor="ctr"/>
        <a:lstStyle/>
        <a:p>
          <a:pPr algn="ctr"/>
          <a:r>
            <a:rPr lang="fr-FR" sz="1200" b="1">
              <a:solidFill>
                <a:schemeClr val="tx1"/>
              </a:solidFill>
            </a:rPr>
            <a:t>SANITAIRES</a:t>
          </a:r>
        </a:p>
      </xdr:txBody>
    </xdr:sp>
    <xdr:clientData/>
  </xdr:twoCellAnchor>
  <xdr:twoCellAnchor>
    <xdr:from>
      <xdr:col>38</xdr:col>
      <xdr:colOff>1066800</xdr:colOff>
      <xdr:row>0</xdr:row>
      <xdr:rowOff>88900</xdr:rowOff>
    </xdr:from>
    <xdr:to>
      <xdr:col>39</xdr:col>
      <xdr:colOff>1257300</xdr:colOff>
      <xdr:row>0</xdr:row>
      <xdr:rowOff>609600</xdr:rowOff>
    </xdr:to>
    <xdr:sp macro="" textlink="">
      <xdr:nvSpPr>
        <xdr:cNvPr id="10" name="Plaque 9">
          <a:hlinkClick xmlns:r="http://schemas.openxmlformats.org/officeDocument/2006/relationships" r:id="rId7"/>
          <a:extLst>
            <a:ext uri="{FF2B5EF4-FFF2-40B4-BE49-F238E27FC236}">
              <a16:creationId xmlns:a16="http://schemas.microsoft.com/office/drawing/2014/main" id="{00000000-0008-0000-0200-00000A000000}"/>
            </a:ext>
          </a:extLst>
        </xdr:cNvPr>
        <xdr:cNvSpPr/>
      </xdr:nvSpPr>
      <xdr:spPr>
        <a:xfrm>
          <a:off x="10744200" y="88900"/>
          <a:ext cx="1676400" cy="520700"/>
        </a:xfrm>
        <a:prstGeom prst="bevel">
          <a:avLst/>
        </a:prstGeom>
        <a:solidFill>
          <a:srgbClr val="D9D9D9"/>
        </a:solidFill>
        <a:ln>
          <a:noFill/>
        </a:ln>
      </xdr:spPr>
      <xdr:style>
        <a:lnRef idx="1">
          <a:schemeClr val="accent6"/>
        </a:lnRef>
        <a:fillRef idx="3">
          <a:schemeClr val="accent6"/>
        </a:fillRef>
        <a:effectRef idx="2">
          <a:schemeClr val="accent6"/>
        </a:effectRef>
        <a:fontRef idx="minor">
          <a:schemeClr val="lt1"/>
        </a:fontRef>
      </xdr:style>
      <xdr:txBody>
        <a:bodyPr vertOverflow="clip" horzOverflow="clip" rtlCol="0" anchor="ctr"/>
        <a:lstStyle/>
        <a:p>
          <a:pPr algn="ctr"/>
          <a:r>
            <a:rPr lang="fr-FR" sz="1200" b="1">
              <a:solidFill>
                <a:schemeClr val="tx1"/>
              </a:solidFill>
            </a:rPr>
            <a:t>HYGIENE MAINS</a:t>
          </a:r>
        </a:p>
      </xdr:txBody>
    </xdr:sp>
    <xdr:clientData/>
  </xdr:twoCellAnchor>
  <xdr:twoCellAnchor>
    <xdr:from>
      <xdr:col>39</xdr:col>
      <xdr:colOff>1270000</xdr:colOff>
      <xdr:row>0</xdr:row>
      <xdr:rowOff>101600</xdr:rowOff>
    </xdr:from>
    <xdr:to>
      <xdr:col>40</xdr:col>
      <xdr:colOff>419100</xdr:colOff>
      <xdr:row>0</xdr:row>
      <xdr:rowOff>622300</xdr:rowOff>
    </xdr:to>
    <xdr:sp macro="" textlink="">
      <xdr:nvSpPr>
        <xdr:cNvPr id="11" name="Plaque 10">
          <a:hlinkClick xmlns:r="http://schemas.openxmlformats.org/officeDocument/2006/relationships" r:id="rId8"/>
          <a:extLst>
            <a:ext uri="{FF2B5EF4-FFF2-40B4-BE49-F238E27FC236}">
              <a16:creationId xmlns:a16="http://schemas.microsoft.com/office/drawing/2014/main" id="{00000000-0008-0000-0200-00000B000000}"/>
            </a:ext>
          </a:extLst>
        </xdr:cNvPr>
        <xdr:cNvSpPr/>
      </xdr:nvSpPr>
      <xdr:spPr>
        <a:xfrm>
          <a:off x="12433300" y="101600"/>
          <a:ext cx="1689100" cy="520700"/>
        </a:xfrm>
        <a:prstGeom prst="bevel">
          <a:avLst/>
        </a:prstGeom>
        <a:solidFill>
          <a:srgbClr val="D9D9D9"/>
        </a:solidFill>
        <a:ln>
          <a:noFill/>
        </a:ln>
      </xdr:spPr>
      <xdr:style>
        <a:lnRef idx="1">
          <a:schemeClr val="accent6"/>
        </a:lnRef>
        <a:fillRef idx="3">
          <a:schemeClr val="accent6"/>
        </a:fillRef>
        <a:effectRef idx="2">
          <a:schemeClr val="accent6"/>
        </a:effectRef>
        <a:fontRef idx="minor">
          <a:schemeClr val="lt1"/>
        </a:fontRef>
      </xdr:style>
      <xdr:txBody>
        <a:bodyPr vertOverflow="clip" horzOverflow="clip" rtlCol="0" anchor="ctr"/>
        <a:lstStyle/>
        <a:p>
          <a:pPr algn="ctr"/>
          <a:r>
            <a:rPr lang="fr-FR" sz="1200" b="1">
              <a:solidFill>
                <a:schemeClr val="tx1"/>
              </a:solidFill>
            </a:rPr>
            <a:t>ESSUYAGE SURFACES</a:t>
          </a:r>
        </a:p>
      </xdr:txBody>
    </xdr:sp>
    <xdr:clientData/>
  </xdr:twoCellAnchor>
  <xdr:twoCellAnchor>
    <xdr:from>
      <xdr:col>40</xdr:col>
      <xdr:colOff>431800</xdr:colOff>
      <xdr:row>0</xdr:row>
      <xdr:rowOff>101600</xdr:rowOff>
    </xdr:from>
    <xdr:to>
      <xdr:col>40</xdr:col>
      <xdr:colOff>1892300</xdr:colOff>
      <xdr:row>0</xdr:row>
      <xdr:rowOff>622300</xdr:rowOff>
    </xdr:to>
    <xdr:sp macro="" textlink="">
      <xdr:nvSpPr>
        <xdr:cNvPr id="12" name="Plaque 11">
          <a:hlinkClick xmlns:r="http://schemas.openxmlformats.org/officeDocument/2006/relationships" r:id="rId9"/>
          <a:extLst>
            <a:ext uri="{FF2B5EF4-FFF2-40B4-BE49-F238E27FC236}">
              <a16:creationId xmlns:a16="http://schemas.microsoft.com/office/drawing/2014/main" id="{00000000-0008-0000-0200-00000C000000}"/>
            </a:ext>
          </a:extLst>
        </xdr:cNvPr>
        <xdr:cNvSpPr/>
      </xdr:nvSpPr>
      <xdr:spPr>
        <a:xfrm>
          <a:off x="14135100" y="101600"/>
          <a:ext cx="1460500" cy="520700"/>
        </a:xfrm>
        <a:prstGeom prst="bevel">
          <a:avLst/>
        </a:prstGeom>
        <a:solidFill>
          <a:srgbClr val="D9D9D9"/>
        </a:solidFill>
        <a:ln>
          <a:noFill/>
        </a:ln>
      </xdr:spPr>
      <xdr:style>
        <a:lnRef idx="1">
          <a:schemeClr val="accent6"/>
        </a:lnRef>
        <a:fillRef idx="3">
          <a:schemeClr val="accent6"/>
        </a:fillRef>
        <a:effectRef idx="2">
          <a:schemeClr val="accent6"/>
        </a:effectRef>
        <a:fontRef idx="minor">
          <a:schemeClr val="lt1"/>
        </a:fontRef>
      </xdr:style>
      <xdr:txBody>
        <a:bodyPr vertOverflow="clip" horzOverflow="clip" rtlCol="0" anchor="ctr"/>
        <a:lstStyle/>
        <a:p>
          <a:pPr algn="ctr"/>
          <a:r>
            <a:rPr lang="fr-FR" sz="1200" b="1">
              <a:solidFill>
                <a:schemeClr val="tx1"/>
              </a:solidFill>
            </a:rPr>
            <a:t>ESSUIES MAINS</a:t>
          </a:r>
        </a:p>
      </xdr:txBody>
    </xdr:sp>
    <xdr:clientData/>
  </xdr:twoCellAnchor>
  <xdr:twoCellAnchor>
    <xdr:from>
      <xdr:col>42</xdr:col>
      <xdr:colOff>139700</xdr:colOff>
      <xdr:row>0</xdr:row>
      <xdr:rowOff>101600</xdr:rowOff>
    </xdr:from>
    <xdr:to>
      <xdr:col>43</xdr:col>
      <xdr:colOff>12700</xdr:colOff>
      <xdr:row>0</xdr:row>
      <xdr:rowOff>622300</xdr:rowOff>
    </xdr:to>
    <xdr:sp macro="" textlink="">
      <xdr:nvSpPr>
        <xdr:cNvPr id="13" name="Plaque 12">
          <a:hlinkClick xmlns:r="http://schemas.openxmlformats.org/officeDocument/2006/relationships" r:id="rId10"/>
          <a:extLst>
            <a:ext uri="{FF2B5EF4-FFF2-40B4-BE49-F238E27FC236}">
              <a16:creationId xmlns:a16="http://schemas.microsoft.com/office/drawing/2014/main" id="{00000000-0008-0000-0200-00000D000000}"/>
            </a:ext>
          </a:extLst>
        </xdr:cNvPr>
        <xdr:cNvSpPr/>
      </xdr:nvSpPr>
      <xdr:spPr>
        <a:xfrm>
          <a:off x="17297400" y="101600"/>
          <a:ext cx="1625600" cy="520700"/>
        </a:xfrm>
        <a:prstGeom prst="bevel">
          <a:avLst/>
        </a:prstGeom>
        <a:solidFill>
          <a:srgbClr val="D9D9D9"/>
        </a:solidFill>
        <a:ln>
          <a:noFill/>
        </a:ln>
      </xdr:spPr>
      <xdr:style>
        <a:lnRef idx="1">
          <a:schemeClr val="accent6"/>
        </a:lnRef>
        <a:fillRef idx="3">
          <a:schemeClr val="accent6"/>
        </a:fillRef>
        <a:effectRef idx="2">
          <a:schemeClr val="accent6"/>
        </a:effectRef>
        <a:fontRef idx="minor">
          <a:schemeClr val="lt1"/>
        </a:fontRef>
      </xdr:style>
      <xdr:txBody>
        <a:bodyPr vertOverflow="clip" horzOverflow="clip" rtlCol="0" anchor="ctr"/>
        <a:lstStyle/>
        <a:p>
          <a:pPr algn="ctr"/>
          <a:r>
            <a:rPr lang="fr-FR" sz="1200" b="1">
              <a:solidFill>
                <a:schemeClr val="tx1"/>
              </a:solidFill>
            </a:rPr>
            <a:t>DIVERS</a:t>
          </a:r>
        </a:p>
      </xdr:txBody>
    </xdr:sp>
    <xdr:clientData/>
  </xdr:twoCellAnchor>
  <xdr:twoCellAnchor>
    <xdr:from>
      <xdr:col>7</xdr:col>
      <xdr:colOff>444500</xdr:colOff>
      <xdr:row>0</xdr:row>
      <xdr:rowOff>88900</xdr:rowOff>
    </xdr:from>
    <xdr:to>
      <xdr:col>38</xdr:col>
      <xdr:colOff>1054100</xdr:colOff>
      <xdr:row>0</xdr:row>
      <xdr:rowOff>609600</xdr:rowOff>
    </xdr:to>
    <xdr:sp macro="" textlink="">
      <xdr:nvSpPr>
        <xdr:cNvPr id="14" name="Plaque 13">
          <a:hlinkClick xmlns:r="http://schemas.openxmlformats.org/officeDocument/2006/relationships" r:id="rId11"/>
          <a:extLst>
            <a:ext uri="{FF2B5EF4-FFF2-40B4-BE49-F238E27FC236}">
              <a16:creationId xmlns:a16="http://schemas.microsoft.com/office/drawing/2014/main" id="{00000000-0008-0000-0200-00000E000000}"/>
            </a:ext>
          </a:extLst>
        </xdr:cNvPr>
        <xdr:cNvSpPr/>
      </xdr:nvSpPr>
      <xdr:spPr>
        <a:xfrm>
          <a:off x="9169400" y="88900"/>
          <a:ext cx="1562100" cy="520700"/>
        </a:xfrm>
        <a:prstGeom prst="bevel">
          <a:avLst/>
        </a:prstGeom>
        <a:solidFill>
          <a:srgbClr val="D9D9D9"/>
        </a:solidFill>
        <a:ln>
          <a:noFill/>
        </a:ln>
      </xdr:spPr>
      <xdr:style>
        <a:lnRef idx="1">
          <a:schemeClr val="accent6"/>
        </a:lnRef>
        <a:fillRef idx="3">
          <a:schemeClr val="accent6"/>
        </a:fillRef>
        <a:effectRef idx="2">
          <a:schemeClr val="accent6"/>
        </a:effectRef>
        <a:fontRef idx="minor">
          <a:schemeClr val="lt1"/>
        </a:fontRef>
      </xdr:style>
      <xdr:txBody>
        <a:bodyPr vertOverflow="clip" horzOverflow="clip" rtlCol="0" anchor="ctr"/>
        <a:lstStyle/>
        <a:p>
          <a:pPr algn="ctr"/>
          <a:r>
            <a:rPr lang="fr-FR" sz="1200" b="1">
              <a:solidFill>
                <a:schemeClr val="tx1"/>
              </a:solidFill>
            </a:rPr>
            <a:t>SANITAIRES</a:t>
          </a:r>
        </a:p>
      </xdr:txBody>
    </xdr:sp>
    <xdr:clientData/>
  </xdr:twoCellAnchor>
  <xdr:twoCellAnchor editAs="oneCell">
    <xdr:from>
      <xdr:col>0</xdr:col>
      <xdr:colOff>293688</xdr:colOff>
      <xdr:row>0</xdr:row>
      <xdr:rowOff>79375</xdr:rowOff>
    </xdr:from>
    <xdr:to>
      <xdr:col>1</xdr:col>
      <xdr:colOff>469924</xdr:colOff>
      <xdr:row>0</xdr:row>
      <xdr:rowOff>569379</xdr:rowOff>
    </xdr:to>
    <xdr:pic>
      <xdr:nvPicPr>
        <xdr:cNvPr id="2" name="Image 1">
          <a:extLst>
            <a:ext uri="{FF2B5EF4-FFF2-40B4-BE49-F238E27FC236}">
              <a16:creationId xmlns:a16="http://schemas.microsoft.com/office/drawing/2014/main" id="{4F33B31F-4080-4735-BB77-79A923BBDC66}"/>
            </a:ext>
          </a:extLst>
        </xdr:cNvPr>
        <xdr:cNvPicPr>
          <a:picLocks noChangeAspect="1"/>
        </xdr:cNvPicPr>
      </xdr:nvPicPr>
      <xdr:blipFill>
        <a:blip xmlns:r="http://schemas.openxmlformats.org/officeDocument/2006/relationships" r:embed="rId12"/>
        <a:stretch>
          <a:fillRect/>
        </a:stretch>
      </xdr:blipFill>
      <xdr:spPr>
        <a:xfrm>
          <a:off x="293688" y="79375"/>
          <a:ext cx="739799" cy="49000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6350</xdr:rowOff>
    </xdr:from>
    <xdr:to>
      <xdr:col>0</xdr:col>
      <xdr:colOff>739799</xdr:colOff>
      <xdr:row>1</xdr:row>
      <xdr:rowOff>1054</xdr:rowOff>
    </xdr:to>
    <xdr:pic>
      <xdr:nvPicPr>
        <xdr:cNvPr id="2" name="Image 1">
          <a:extLst>
            <a:ext uri="{FF2B5EF4-FFF2-40B4-BE49-F238E27FC236}">
              <a16:creationId xmlns:a16="http://schemas.microsoft.com/office/drawing/2014/main" id="{EF77361A-7BCB-4428-A15B-1A132B8D3CF0}"/>
            </a:ext>
          </a:extLst>
        </xdr:cNvPr>
        <xdr:cNvPicPr>
          <a:picLocks noChangeAspect="1"/>
        </xdr:cNvPicPr>
      </xdr:nvPicPr>
      <xdr:blipFill>
        <a:blip xmlns:r="http://schemas.openxmlformats.org/officeDocument/2006/relationships" r:embed="rId1"/>
        <a:stretch>
          <a:fillRect/>
        </a:stretch>
      </xdr:blipFill>
      <xdr:spPr>
        <a:xfrm>
          <a:off x="0" y="6350"/>
          <a:ext cx="739799" cy="49000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92.168.35.1/appel%20d'offre/Users/scjadmin/AppData/Local/Temp/TT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sheetName val="Feuil1"/>
    </sheetNames>
    <sheetDataSet>
      <sheetData sheetId="0" refreshError="1">
        <row r="1">
          <cell r="A1" t="str">
            <v>Produit</v>
          </cell>
          <cell r="B1" t="str">
            <v>Nuance</v>
          </cell>
          <cell r="C1" t="str">
            <v>Unité</v>
          </cell>
          <cell r="D1" t="str">
            <v>Libellé produit     / OFFRE   N°(644154)</v>
          </cell>
          <cell r="E1" t="str">
            <v>Page</v>
          </cell>
          <cell r="F1" t="str">
            <v>TTC</v>
          </cell>
        </row>
        <row r="2">
          <cell r="A2">
            <v>294760</v>
          </cell>
          <cell r="C2">
            <v>5</v>
          </cell>
          <cell r="D2" t="str">
            <v xml:space="preserve">Ramettes de papier blanc GREEN 75  A4 - 75g  </v>
          </cell>
          <cell r="E2">
            <v>55</v>
          </cell>
          <cell r="F2">
            <v>13.22</v>
          </cell>
        </row>
        <row r="3">
          <cell r="A3">
            <v>294800</v>
          </cell>
          <cell r="C3">
            <v>5</v>
          </cell>
          <cell r="D3" t="str">
            <v xml:space="preserve">Ramettes de papier blanc PRIMO A4 - 80g  </v>
          </cell>
          <cell r="E3">
            <v>57</v>
          </cell>
          <cell r="F3">
            <v>12.2</v>
          </cell>
        </row>
        <row r="4">
          <cell r="A4">
            <v>294828</v>
          </cell>
          <cell r="C4">
            <v>5</v>
          </cell>
          <cell r="D4" t="str">
            <v xml:space="preserve">Ramettes de papier blanc 500 feuilles A4 - 80g  </v>
          </cell>
          <cell r="E4">
            <v>0</v>
          </cell>
          <cell r="F4">
            <v>11.84</v>
          </cell>
        </row>
        <row r="5">
          <cell r="A5">
            <v>294907</v>
          </cell>
          <cell r="C5">
            <v>5</v>
          </cell>
          <cell r="D5" t="str">
            <v xml:space="preserve">Ramettes de papier blanc GREEN 70 A4 -70g  </v>
          </cell>
          <cell r="E5">
            <v>55</v>
          </cell>
          <cell r="F5">
            <v>12.14</v>
          </cell>
        </row>
        <row r="6">
          <cell r="A6">
            <v>294901</v>
          </cell>
          <cell r="C6">
            <v>5</v>
          </cell>
          <cell r="D6" t="str">
            <v xml:space="preserve">Ramettes de papier blanc GREEN RecycléA4 - 80g  </v>
          </cell>
          <cell r="E6">
            <v>54</v>
          </cell>
          <cell r="F6">
            <v>15.91</v>
          </cell>
        </row>
        <row r="7">
          <cell r="A7">
            <v>294608</v>
          </cell>
          <cell r="B7" t="str">
            <v>06</v>
          </cell>
          <cell r="C7">
            <v>1</v>
          </cell>
          <cell r="D7" t="str">
            <v>Ramette de papier Executive Colors A4 - 80 g - pastels    BLEU</v>
          </cell>
          <cell r="E7">
            <v>65</v>
          </cell>
          <cell r="F7">
            <v>3.68</v>
          </cell>
        </row>
        <row r="8">
          <cell r="A8">
            <v>294608</v>
          </cell>
          <cell r="B8" t="str">
            <v>15</v>
          </cell>
          <cell r="C8">
            <v>1</v>
          </cell>
          <cell r="D8" t="str">
            <v>Ramette de papier Executive Colors A4 - 80 g - pastels    JAUNE</v>
          </cell>
          <cell r="E8">
            <v>65</v>
          </cell>
          <cell r="F8">
            <v>3.68</v>
          </cell>
        </row>
        <row r="9">
          <cell r="A9">
            <v>294608</v>
          </cell>
          <cell r="B9" t="str">
            <v>20</v>
          </cell>
          <cell r="C9">
            <v>1</v>
          </cell>
          <cell r="D9" t="str">
            <v>Ramette de papier Executive Colors A4 - 80 g - pastels    ROSE</v>
          </cell>
          <cell r="E9">
            <v>65</v>
          </cell>
          <cell r="F9">
            <v>3.68</v>
          </cell>
        </row>
        <row r="10">
          <cell r="A10">
            <v>294608</v>
          </cell>
          <cell r="B10" t="str">
            <v>21</v>
          </cell>
          <cell r="C10">
            <v>1</v>
          </cell>
          <cell r="D10" t="str">
            <v>Ramette de papier Executive Colors A4 - 80 g - pastels    SAUMON</v>
          </cell>
          <cell r="E10">
            <v>65</v>
          </cell>
          <cell r="F10">
            <v>3.68</v>
          </cell>
        </row>
        <row r="11">
          <cell r="A11">
            <v>294608</v>
          </cell>
          <cell r="B11" t="str">
            <v>22</v>
          </cell>
          <cell r="C11">
            <v>1</v>
          </cell>
          <cell r="D11" t="str">
            <v>Ramette de papier Executive Colors A4 - 80 g - pastels    VERT</v>
          </cell>
          <cell r="E11">
            <v>65</v>
          </cell>
          <cell r="F11">
            <v>3.68</v>
          </cell>
        </row>
        <row r="12">
          <cell r="A12">
            <v>294625</v>
          </cell>
          <cell r="B12" t="str">
            <v>11</v>
          </cell>
          <cell r="C12">
            <v>1</v>
          </cell>
          <cell r="D12" t="str">
            <v>Ramette de papier Trophée A4 - 80 g - couleurs vives    GRIS</v>
          </cell>
          <cell r="E12">
            <v>65</v>
          </cell>
          <cell r="F12">
            <v>4.1900000000000004</v>
          </cell>
        </row>
        <row r="13">
          <cell r="A13">
            <v>294625</v>
          </cell>
          <cell r="B13" t="str">
            <v>16</v>
          </cell>
          <cell r="C13">
            <v>1</v>
          </cell>
          <cell r="D13" t="str">
            <v>Ramette de papier Trophée A4 - 80 g - couleurs vives    MARRON</v>
          </cell>
          <cell r="E13">
            <v>65</v>
          </cell>
          <cell r="F13">
            <v>4.1900000000000004</v>
          </cell>
        </row>
        <row r="14">
          <cell r="A14">
            <v>294625</v>
          </cell>
          <cell r="B14" t="str">
            <v>18</v>
          </cell>
          <cell r="C14">
            <v>1</v>
          </cell>
          <cell r="D14" t="str">
            <v>Ramette de papier Trophée A4 - 80 g - couleurs vives    ORANGE</v>
          </cell>
          <cell r="E14">
            <v>65</v>
          </cell>
          <cell r="F14">
            <v>4.1900000000000004</v>
          </cell>
        </row>
        <row r="15">
          <cell r="A15">
            <v>294625</v>
          </cell>
          <cell r="B15" t="str">
            <v>22</v>
          </cell>
          <cell r="C15">
            <v>1</v>
          </cell>
          <cell r="D15" t="str">
            <v>Ramette de papier Trophée A4 - 80 g - couleurs vives    VERT</v>
          </cell>
          <cell r="E15">
            <v>65</v>
          </cell>
          <cell r="F15">
            <v>4.1900000000000004</v>
          </cell>
        </row>
        <row r="16">
          <cell r="A16">
            <v>294625</v>
          </cell>
          <cell r="B16" t="str">
            <v>25</v>
          </cell>
          <cell r="C16">
            <v>1</v>
          </cell>
          <cell r="D16" t="str">
            <v>Ramette de papier Trophée A4 - 80 g - couleurs vives    VIOLET</v>
          </cell>
          <cell r="E16">
            <v>65</v>
          </cell>
          <cell r="F16">
            <v>4.1900000000000004</v>
          </cell>
        </row>
        <row r="17">
          <cell r="A17">
            <v>294865</v>
          </cell>
          <cell r="B17" t="str">
            <v>06</v>
          </cell>
          <cell r="C17">
            <v>1</v>
          </cell>
          <cell r="D17" t="str">
            <v>Ramette de papier Trophée A4 - 80 g - couleurs vives    BLEU</v>
          </cell>
          <cell r="E17">
            <v>65</v>
          </cell>
          <cell r="F17">
            <v>4.93</v>
          </cell>
        </row>
        <row r="18">
          <cell r="A18">
            <v>294865</v>
          </cell>
          <cell r="B18" t="str">
            <v>08</v>
          </cell>
          <cell r="C18">
            <v>1</v>
          </cell>
          <cell r="D18" t="str">
            <v>Ramette de papier Trophée A4 - 80 g - couleurs vives    BLEU FONCE</v>
          </cell>
          <cell r="E18">
            <v>65</v>
          </cell>
          <cell r="F18">
            <v>4.93</v>
          </cell>
        </row>
        <row r="19">
          <cell r="A19">
            <v>294865</v>
          </cell>
          <cell r="B19" t="str">
            <v>10</v>
          </cell>
          <cell r="C19">
            <v>1</v>
          </cell>
          <cell r="D19" t="str">
            <v>Ramette de papier Trophée A4 - 80 g - couleurs vives    BULLE</v>
          </cell>
          <cell r="E19">
            <v>65</v>
          </cell>
          <cell r="F19">
            <v>4.93</v>
          </cell>
        </row>
        <row r="20">
          <cell r="A20">
            <v>294865</v>
          </cell>
          <cell r="B20" t="str">
            <v>14</v>
          </cell>
          <cell r="C20">
            <v>1</v>
          </cell>
          <cell r="D20" t="str">
            <v>Ramette de papier Trophée A4 - 80 g - couleurs vives    BEIGE</v>
          </cell>
          <cell r="E20">
            <v>65</v>
          </cell>
          <cell r="F20">
            <v>4.93</v>
          </cell>
        </row>
        <row r="21">
          <cell r="A21">
            <v>294865</v>
          </cell>
          <cell r="B21" t="str">
            <v>15</v>
          </cell>
          <cell r="C21">
            <v>1</v>
          </cell>
          <cell r="D21" t="str">
            <v>Ramette de papier Trophée A4 - 80 g - couleurs vives    JAUNE</v>
          </cell>
          <cell r="E21">
            <v>65</v>
          </cell>
          <cell r="F21">
            <v>4.93</v>
          </cell>
        </row>
        <row r="22">
          <cell r="A22">
            <v>294865</v>
          </cell>
          <cell r="B22" t="str">
            <v>22</v>
          </cell>
          <cell r="C22">
            <v>1</v>
          </cell>
          <cell r="D22" t="str">
            <v>Ramette de papier Trophée A4 - 80 g - couleurs vives    VERT</v>
          </cell>
          <cell r="E22">
            <v>65</v>
          </cell>
          <cell r="F22">
            <v>4.93</v>
          </cell>
        </row>
        <row r="23">
          <cell r="A23">
            <v>294667</v>
          </cell>
          <cell r="B23" t="str">
            <v>15</v>
          </cell>
          <cell r="C23">
            <v>1</v>
          </cell>
          <cell r="D23" t="str">
            <v>Ramette de papier Trophée A4 - 80 g - couleurs fluo    JAUNE</v>
          </cell>
          <cell r="E23">
            <v>64</v>
          </cell>
          <cell r="F23">
            <v>7.14</v>
          </cell>
        </row>
        <row r="24">
          <cell r="A24">
            <v>294667</v>
          </cell>
          <cell r="B24" t="str">
            <v>18</v>
          </cell>
          <cell r="C24">
            <v>1</v>
          </cell>
          <cell r="D24" t="str">
            <v>Ramette de papier Trophée A4 - 80 g - couleurs fluo    ORANGE</v>
          </cell>
          <cell r="E24">
            <v>64</v>
          </cell>
          <cell r="F24">
            <v>7.14</v>
          </cell>
        </row>
        <row r="25">
          <cell r="A25">
            <v>294667</v>
          </cell>
          <cell r="B25" t="str">
            <v>20</v>
          </cell>
          <cell r="C25">
            <v>1</v>
          </cell>
          <cell r="D25" t="str">
            <v>Ramette de papier Trophée A4 - 80 g - couleurs fluo    ROSE</v>
          </cell>
          <cell r="E25">
            <v>64</v>
          </cell>
          <cell r="F25">
            <v>7.14</v>
          </cell>
        </row>
        <row r="26">
          <cell r="A26">
            <v>294667</v>
          </cell>
          <cell r="B26" t="str">
            <v>22</v>
          </cell>
          <cell r="C26">
            <v>1</v>
          </cell>
          <cell r="D26" t="str">
            <v>Ramette de papier Trophée A4 - 80 g - couleurs fluo    VERT</v>
          </cell>
          <cell r="E26">
            <v>64</v>
          </cell>
          <cell r="F26">
            <v>7.14</v>
          </cell>
        </row>
        <row r="27">
          <cell r="A27">
            <v>294574</v>
          </cell>
          <cell r="C27">
            <v>1</v>
          </cell>
          <cell r="D27" t="str">
            <v xml:space="preserve">Ramette de papier blanc laser YES Color Copy A4 - 160g  </v>
          </cell>
          <cell r="E27">
            <v>67</v>
          </cell>
          <cell r="F27">
            <v>4.25</v>
          </cell>
        </row>
        <row r="28">
          <cell r="A28">
            <v>294637</v>
          </cell>
          <cell r="B28" t="str">
            <v>06</v>
          </cell>
          <cell r="C28">
            <v>1</v>
          </cell>
          <cell r="D28" t="str">
            <v>Ramette de 250 feuilles Trophée A4 - 160g - couleurs pastel    BLEU</v>
          </cell>
          <cell r="E28">
            <v>65</v>
          </cell>
          <cell r="F28">
            <v>4.2699999999999996</v>
          </cell>
        </row>
        <row r="29">
          <cell r="A29">
            <v>294637</v>
          </cell>
          <cell r="B29" t="str">
            <v>07</v>
          </cell>
          <cell r="C29">
            <v>1</v>
          </cell>
          <cell r="D29" t="str">
            <v>Ramette de 250 feuilles Trophée A4 - 160g - couleurs pastel    BLEU CLAIR</v>
          </cell>
          <cell r="E29">
            <v>65</v>
          </cell>
          <cell r="F29">
            <v>4.2699999999999996</v>
          </cell>
        </row>
        <row r="30">
          <cell r="A30">
            <v>294637</v>
          </cell>
          <cell r="B30" t="str">
            <v>08</v>
          </cell>
          <cell r="C30">
            <v>1</v>
          </cell>
          <cell r="D30" t="str">
            <v>Ramette de 250 feuilles Trophée A4 - 160g - couleurs pastel    BLEU FONCE</v>
          </cell>
          <cell r="E30">
            <v>65</v>
          </cell>
          <cell r="F30">
            <v>4.2699999999999996</v>
          </cell>
        </row>
        <row r="31">
          <cell r="A31">
            <v>294637</v>
          </cell>
          <cell r="B31" t="str">
            <v>10</v>
          </cell>
          <cell r="C31">
            <v>1</v>
          </cell>
          <cell r="D31" t="str">
            <v>Ramette de 250 feuilles Trophée A4 - 160g - couleurs pastel    BULLE</v>
          </cell>
          <cell r="E31">
            <v>65</v>
          </cell>
          <cell r="F31">
            <v>4.2699999999999996</v>
          </cell>
        </row>
        <row r="32">
          <cell r="A32">
            <v>294637</v>
          </cell>
          <cell r="B32" t="str">
            <v>11</v>
          </cell>
          <cell r="C32">
            <v>1</v>
          </cell>
          <cell r="D32" t="str">
            <v>Ramette de 250 feuilles Trophée A4 - 160g - couleurs pastel    GRIS</v>
          </cell>
          <cell r="E32">
            <v>65</v>
          </cell>
          <cell r="F32">
            <v>4.2699999999999996</v>
          </cell>
        </row>
        <row r="33">
          <cell r="A33">
            <v>294637</v>
          </cell>
          <cell r="B33" t="str">
            <v>14</v>
          </cell>
          <cell r="C33">
            <v>1</v>
          </cell>
          <cell r="D33" t="str">
            <v>Ramette de 250 feuilles Trophée A4 - 160g - couleurs pastel    BEIGE</v>
          </cell>
          <cell r="E33">
            <v>65</v>
          </cell>
          <cell r="F33">
            <v>4.2699999999999996</v>
          </cell>
        </row>
        <row r="34">
          <cell r="A34">
            <v>294637</v>
          </cell>
          <cell r="B34" t="str">
            <v>15</v>
          </cell>
          <cell r="C34">
            <v>1</v>
          </cell>
          <cell r="D34" t="str">
            <v>Ramette de 250 feuilles Trophée A4 - 160g - couleurs pastel    JAUNE</v>
          </cell>
          <cell r="E34">
            <v>65</v>
          </cell>
          <cell r="F34">
            <v>4.2699999999999996</v>
          </cell>
        </row>
        <row r="35">
          <cell r="A35">
            <v>294637</v>
          </cell>
          <cell r="B35" t="str">
            <v>18</v>
          </cell>
          <cell r="C35">
            <v>1</v>
          </cell>
          <cell r="D35" t="str">
            <v>Ramette de 250 feuilles Trophée A4 - 160g - couleurs pastel    ORANGE</v>
          </cell>
          <cell r="E35">
            <v>65</v>
          </cell>
          <cell r="F35">
            <v>4.2699999999999996</v>
          </cell>
        </row>
        <row r="36">
          <cell r="A36">
            <v>294637</v>
          </cell>
          <cell r="B36" t="str">
            <v>20</v>
          </cell>
          <cell r="C36">
            <v>1</v>
          </cell>
          <cell r="D36" t="str">
            <v>Ramette de 250 feuilles Trophée A4 - 160g - couleurs pastel    ROSE</v>
          </cell>
          <cell r="E36">
            <v>65</v>
          </cell>
          <cell r="F36">
            <v>4.2699999999999996</v>
          </cell>
        </row>
        <row r="37">
          <cell r="A37">
            <v>294637</v>
          </cell>
          <cell r="B37" t="str">
            <v>22</v>
          </cell>
          <cell r="C37">
            <v>1</v>
          </cell>
          <cell r="D37" t="str">
            <v>Ramette de 250 feuilles Trophée A4 - 160g - couleurs pastel    VERT</v>
          </cell>
          <cell r="E37">
            <v>65</v>
          </cell>
          <cell r="F37">
            <v>4.2699999999999996</v>
          </cell>
        </row>
        <row r="38">
          <cell r="A38">
            <v>294637</v>
          </cell>
          <cell r="B38" t="str">
            <v>25</v>
          </cell>
          <cell r="C38">
            <v>1</v>
          </cell>
          <cell r="D38" t="str">
            <v>Ramette de 250 feuilles Trophée A4 - 160g - couleurs pastel    VIOLET</v>
          </cell>
          <cell r="E38">
            <v>65</v>
          </cell>
          <cell r="F38">
            <v>4.2699999999999996</v>
          </cell>
        </row>
        <row r="39">
          <cell r="A39">
            <v>294765</v>
          </cell>
          <cell r="C39">
            <v>5</v>
          </cell>
          <cell r="D39" t="str">
            <v xml:space="preserve">Ramettes de papier blanc GREEN75  A3 - 75g  </v>
          </cell>
          <cell r="E39">
            <v>55</v>
          </cell>
          <cell r="F39">
            <v>26.91</v>
          </cell>
        </row>
        <row r="40">
          <cell r="A40">
            <v>294807</v>
          </cell>
          <cell r="C40">
            <v>5</v>
          </cell>
          <cell r="D40" t="str">
            <v xml:space="preserve">Ramettes de papier blanc PRIMO A3 - 80g  </v>
          </cell>
          <cell r="E40">
            <v>57</v>
          </cell>
          <cell r="F40">
            <v>24.4</v>
          </cell>
        </row>
        <row r="41">
          <cell r="A41">
            <v>294902</v>
          </cell>
          <cell r="C41">
            <v>5</v>
          </cell>
          <cell r="D41" t="str">
            <v xml:space="preserve">Ramettes de papier blanc GREEN RecycléA3 - 80g  </v>
          </cell>
          <cell r="E41">
            <v>54</v>
          </cell>
          <cell r="F41">
            <v>30.92</v>
          </cell>
        </row>
        <row r="42">
          <cell r="A42">
            <v>294609</v>
          </cell>
          <cell r="B42" t="str">
            <v>06</v>
          </cell>
          <cell r="C42">
            <v>1</v>
          </cell>
          <cell r="D42" t="str">
            <v>Ramette de papier Executive Colors A3 - 80 g - pastels    BLEU</v>
          </cell>
          <cell r="E42">
            <v>65</v>
          </cell>
          <cell r="F42">
            <v>7.37</v>
          </cell>
        </row>
        <row r="43">
          <cell r="A43">
            <v>294609</v>
          </cell>
          <cell r="B43" t="str">
            <v>15</v>
          </cell>
          <cell r="C43">
            <v>1</v>
          </cell>
          <cell r="D43" t="str">
            <v>Ramette de papier Executive Colors A3 - 80 g - pastels    JAUNE</v>
          </cell>
          <cell r="E43">
            <v>65</v>
          </cell>
          <cell r="F43">
            <v>7.37</v>
          </cell>
        </row>
        <row r="44">
          <cell r="A44">
            <v>294609</v>
          </cell>
          <cell r="B44" t="str">
            <v>20</v>
          </cell>
          <cell r="C44">
            <v>1</v>
          </cell>
          <cell r="D44" t="str">
            <v>Ramette de papier Executive Colors A3 - 80 g - pastels    ROSE</v>
          </cell>
          <cell r="E44">
            <v>65</v>
          </cell>
          <cell r="F44">
            <v>7.37</v>
          </cell>
        </row>
        <row r="45">
          <cell r="A45">
            <v>294609</v>
          </cell>
          <cell r="B45" t="str">
            <v>21</v>
          </cell>
          <cell r="C45">
            <v>1</v>
          </cell>
          <cell r="D45" t="str">
            <v>Ramette de papier Executive Colors A3 - 80 g - pastels    SAUMON</v>
          </cell>
          <cell r="E45">
            <v>65</v>
          </cell>
          <cell r="F45">
            <v>7.37</v>
          </cell>
        </row>
        <row r="46">
          <cell r="A46">
            <v>294609</v>
          </cell>
          <cell r="B46" t="str">
            <v>22</v>
          </cell>
          <cell r="C46">
            <v>1</v>
          </cell>
          <cell r="D46" t="str">
            <v>Ramette de papier Executive Colors A3 - 80 g - pastels    VERT</v>
          </cell>
          <cell r="E46">
            <v>65</v>
          </cell>
          <cell r="F46">
            <v>7.37</v>
          </cell>
        </row>
        <row r="47">
          <cell r="A47">
            <v>290806</v>
          </cell>
          <cell r="C47">
            <v>1</v>
          </cell>
          <cell r="D47" t="str">
            <v xml:space="preserve">Cahier agrafé CONQUERANT 17 x 22 cm - Seyès - 70g - 96 pages  </v>
          </cell>
          <cell r="E47">
            <v>115</v>
          </cell>
          <cell r="F47">
            <v>0.36</v>
          </cell>
        </row>
        <row r="48">
          <cell r="A48">
            <v>297229</v>
          </cell>
          <cell r="C48">
            <v>1</v>
          </cell>
          <cell r="D48" t="str">
            <v xml:space="preserve">Cahier agrafé OXFORD 17 x 22 cm - Seyès - 90g - 96 pages  </v>
          </cell>
          <cell r="E48">
            <v>112</v>
          </cell>
          <cell r="F48">
            <v>0.71</v>
          </cell>
        </row>
        <row r="49">
          <cell r="A49">
            <v>290800</v>
          </cell>
          <cell r="C49">
            <v>1</v>
          </cell>
          <cell r="D49" t="str">
            <v xml:space="preserve">Cahier agrafé CONQUERANT A4 - Seyès - 70g - 96 pages  </v>
          </cell>
          <cell r="E49">
            <v>115</v>
          </cell>
          <cell r="F49">
            <v>0.56999999999999995</v>
          </cell>
        </row>
        <row r="50">
          <cell r="A50">
            <v>297227</v>
          </cell>
          <cell r="C50">
            <v>1</v>
          </cell>
          <cell r="D50" t="str">
            <v xml:space="preserve">Cahier agrafé OXFORD Office A4 - Seyès- 90g - 96 pages  </v>
          </cell>
          <cell r="E50">
            <v>112</v>
          </cell>
          <cell r="F50">
            <v>1.46</v>
          </cell>
        </row>
        <row r="51">
          <cell r="A51">
            <v>290820</v>
          </cell>
          <cell r="C51">
            <v>1</v>
          </cell>
          <cell r="D51" t="str">
            <v xml:space="preserve">Cahier agrafé CONQUERANT 24 x 32 cm - Seyès - 70g - 96 pages  </v>
          </cell>
          <cell r="E51">
            <v>115</v>
          </cell>
          <cell r="F51">
            <v>0.81</v>
          </cell>
        </row>
        <row r="52">
          <cell r="A52">
            <v>299002</v>
          </cell>
          <cell r="C52">
            <v>1</v>
          </cell>
          <cell r="D52" t="str">
            <v xml:space="preserve">Carnet spirale 9 x 14 cm - 5x5 - 70g - 180 pages  </v>
          </cell>
          <cell r="E52">
            <v>117</v>
          </cell>
          <cell r="F52">
            <v>0.79</v>
          </cell>
        </row>
        <row r="53">
          <cell r="A53">
            <v>295426</v>
          </cell>
          <cell r="C53">
            <v>1</v>
          </cell>
          <cell r="D53" t="str">
            <v xml:space="preserve">Cahier spirale CLAIREFONTAINE Linicolor -17x22 cm - Seyès - 90g - 100p  </v>
          </cell>
          <cell r="E53">
            <v>114</v>
          </cell>
          <cell r="F53">
            <v>1.63</v>
          </cell>
        </row>
        <row r="54">
          <cell r="A54">
            <v>295428</v>
          </cell>
          <cell r="C54">
            <v>1</v>
          </cell>
          <cell r="D54" t="str">
            <v xml:space="preserve">Cahier spirale CLAIREFONTAINE Linicolor A4 - 5x5 - 90g - 100 pages  </v>
          </cell>
          <cell r="E54">
            <v>114</v>
          </cell>
          <cell r="F54">
            <v>2.56</v>
          </cell>
        </row>
        <row r="55">
          <cell r="A55">
            <v>295485</v>
          </cell>
          <cell r="C55">
            <v>50</v>
          </cell>
          <cell r="D55" t="str">
            <v xml:space="preserve">Copies doubles blanches 9 trous OXFORD A4 - Seyès - 90g - 200 pages  </v>
          </cell>
          <cell r="E55">
            <v>117</v>
          </cell>
          <cell r="F55">
            <v>2.63</v>
          </cell>
        </row>
        <row r="56">
          <cell r="A56">
            <v>295486</v>
          </cell>
          <cell r="C56">
            <v>50</v>
          </cell>
          <cell r="D56" t="str">
            <v xml:space="preserve">Copies doubles perforées 9 trous OXFORD A4 - 5x5 - 90g - 200 pages  </v>
          </cell>
          <cell r="E56">
            <v>117</v>
          </cell>
          <cell r="F56">
            <v>3.18</v>
          </cell>
        </row>
        <row r="57">
          <cell r="A57">
            <v>295489</v>
          </cell>
          <cell r="C57">
            <v>100</v>
          </cell>
          <cell r="D57" t="str">
            <v xml:space="preserve">Feuillets mobiles blancs perf. 9 trous CONQUERANT A4 - Seyès - 90g  </v>
          </cell>
          <cell r="E57">
            <v>117</v>
          </cell>
          <cell r="F57">
            <v>1.36</v>
          </cell>
        </row>
        <row r="58">
          <cell r="A58">
            <v>293745</v>
          </cell>
          <cell r="C58">
            <v>100</v>
          </cell>
          <cell r="D58" t="str">
            <v xml:space="preserve">Fiches bristol blanches unies 21 x 29,7 cm - 210g  </v>
          </cell>
          <cell r="E58">
            <v>117</v>
          </cell>
          <cell r="F58">
            <v>2.7</v>
          </cell>
        </row>
        <row r="59">
          <cell r="A59">
            <v>136311</v>
          </cell>
          <cell r="C59">
            <v>100</v>
          </cell>
          <cell r="D59" t="str">
            <v xml:space="preserve">Pochettes de plastification à chaud - A4 (21 x 29,7) - Epaisseur 2x80µ  </v>
          </cell>
          <cell r="E59">
            <v>207</v>
          </cell>
          <cell r="F59">
            <v>4.8899999999999997</v>
          </cell>
        </row>
        <row r="60">
          <cell r="A60">
            <v>136280</v>
          </cell>
          <cell r="C60">
            <v>100</v>
          </cell>
          <cell r="D60" t="str">
            <v xml:space="preserve">Pochettes de plastification à chaud - A4 (21x 29,7) - Epaisseur 2x100µ  </v>
          </cell>
          <cell r="E60">
            <v>207</v>
          </cell>
          <cell r="F60">
            <v>7.15</v>
          </cell>
        </row>
        <row r="61">
          <cell r="A61">
            <v>136312</v>
          </cell>
          <cell r="C61">
            <v>100</v>
          </cell>
          <cell r="D61" t="str">
            <v xml:space="preserve">Pochettes de plastification à chaud - A3 (29,7 x 42) - Epaisseur 2x80µ  </v>
          </cell>
          <cell r="E61">
            <v>207</v>
          </cell>
          <cell r="F61">
            <v>9.5399999999999991</v>
          </cell>
        </row>
        <row r="62">
          <cell r="A62">
            <v>136281</v>
          </cell>
          <cell r="C62">
            <v>100</v>
          </cell>
          <cell r="D62" t="str">
            <v xml:space="preserve">Pochettes de plastification à chaud - A3 (29,7 x 42) -Epaisseur 2x100µ  </v>
          </cell>
          <cell r="E62">
            <v>207</v>
          </cell>
          <cell r="F62">
            <v>18.899999999999999</v>
          </cell>
        </row>
        <row r="63">
          <cell r="A63">
            <v>136231</v>
          </cell>
          <cell r="C63">
            <v>1</v>
          </cell>
          <cell r="D63" t="str">
            <v xml:space="preserve">Plastifieuse Saturn - Format A3  </v>
          </cell>
          <cell r="E63">
            <v>206</v>
          </cell>
          <cell r="F63">
            <v>94.01</v>
          </cell>
        </row>
        <row r="64">
          <cell r="A64">
            <v>191455</v>
          </cell>
          <cell r="B64" t="str">
            <v>06</v>
          </cell>
          <cell r="C64">
            <v>1</v>
          </cell>
          <cell r="D64" t="str">
            <v>Classeur 4 anneaux PROGRESS en polypropylène souple    BLEU</v>
          </cell>
          <cell r="E64">
            <v>229</v>
          </cell>
          <cell r="F64">
            <v>0.62</v>
          </cell>
        </row>
        <row r="65">
          <cell r="A65">
            <v>191455</v>
          </cell>
          <cell r="B65" t="str">
            <v>17</v>
          </cell>
          <cell r="C65">
            <v>1</v>
          </cell>
          <cell r="D65" t="str">
            <v>Classeur 4 anneaux PROGRESS en polypropylène souple    NOIR</v>
          </cell>
          <cell r="E65">
            <v>229</v>
          </cell>
          <cell r="F65">
            <v>0.62</v>
          </cell>
        </row>
        <row r="66">
          <cell r="A66">
            <v>191455</v>
          </cell>
          <cell r="B66" t="str">
            <v>19</v>
          </cell>
          <cell r="C66">
            <v>1</v>
          </cell>
          <cell r="D66" t="str">
            <v>Classeur 4 anneaux PROGRESS en polypropylène souple    ROUGE</v>
          </cell>
          <cell r="E66">
            <v>229</v>
          </cell>
          <cell r="F66">
            <v>0.62</v>
          </cell>
        </row>
        <row r="67">
          <cell r="A67">
            <v>191455</v>
          </cell>
          <cell r="B67" t="str">
            <v>22</v>
          </cell>
          <cell r="C67">
            <v>1</v>
          </cell>
          <cell r="D67" t="str">
            <v>Classeur 4 anneaux PROGRESS en polypropylène souple    VERT</v>
          </cell>
          <cell r="E67">
            <v>229</v>
          </cell>
          <cell r="F67">
            <v>0.62</v>
          </cell>
        </row>
        <row r="68">
          <cell r="A68">
            <v>191388</v>
          </cell>
          <cell r="B68" t="str">
            <v>06</v>
          </cell>
          <cell r="C68">
            <v>1</v>
          </cell>
          <cell r="D68" t="str">
            <v>Classeur à levier couleur - Dos 7 cm    BLEU</v>
          </cell>
          <cell r="E68">
            <v>222</v>
          </cell>
          <cell r="F68">
            <v>1.0900000000000001</v>
          </cell>
        </row>
        <row r="69">
          <cell r="A69">
            <v>191388</v>
          </cell>
          <cell r="B69" t="str">
            <v>15</v>
          </cell>
          <cell r="C69">
            <v>1</v>
          </cell>
          <cell r="D69" t="str">
            <v>Classeur à levier couleur - Dos 7 cm    JAUNE</v>
          </cell>
          <cell r="E69">
            <v>222</v>
          </cell>
          <cell r="F69">
            <v>1.0900000000000001</v>
          </cell>
        </row>
        <row r="70">
          <cell r="A70">
            <v>191388</v>
          </cell>
          <cell r="B70" t="str">
            <v>17</v>
          </cell>
          <cell r="C70">
            <v>1</v>
          </cell>
          <cell r="D70" t="str">
            <v>Classeur à levier couleur - Dos 7 cm    NOIR</v>
          </cell>
          <cell r="E70">
            <v>222</v>
          </cell>
          <cell r="F70">
            <v>1.0900000000000001</v>
          </cell>
        </row>
        <row r="71">
          <cell r="A71">
            <v>191388</v>
          </cell>
          <cell r="B71" t="str">
            <v>19</v>
          </cell>
          <cell r="C71">
            <v>1</v>
          </cell>
          <cell r="D71" t="str">
            <v>Classeur à levier couleur - Dos 7 cm    ROUGE</v>
          </cell>
          <cell r="E71">
            <v>222</v>
          </cell>
          <cell r="F71">
            <v>1.0900000000000001</v>
          </cell>
        </row>
        <row r="72">
          <cell r="A72">
            <v>191388</v>
          </cell>
          <cell r="B72" t="str">
            <v>22</v>
          </cell>
          <cell r="C72">
            <v>1</v>
          </cell>
          <cell r="D72" t="str">
            <v>Classeur à levier couleur - Dos 7 cm    VERT</v>
          </cell>
          <cell r="E72">
            <v>222</v>
          </cell>
          <cell r="F72">
            <v>1.0900000000000001</v>
          </cell>
        </row>
        <row r="73">
          <cell r="A73">
            <v>191375</v>
          </cell>
          <cell r="B73" t="str">
            <v>05</v>
          </cell>
          <cell r="C73">
            <v>1</v>
          </cell>
          <cell r="D73" t="str">
            <v>Classeur à levier PROGRESS Colors - Dos 5 cm    BLANC</v>
          </cell>
          <cell r="E73">
            <v>222</v>
          </cell>
          <cell r="F73">
            <v>1.1200000000000001</v>
          </cell>
        </row>
        <row r="74">
          <cell r="A74">
            <v>191375</v>
          </cell>
          <cell r="B74" t="str">
            <v>06</v>
          </cell>
          <cell r="C74">
            <v>1</v>
          </cell>
          <cell r="D74" t="str">
            <v>Classeur à levier PROGRESS Colors - Dos 5 cm    BLEU</v>
          </cell>
          <cell r="E74">
            <v>222</v>
          </cell>
          <cell r="F74">
            <v>1.1200000000000001</v>
          </cell>
        </row>
        <row r="75">
          <cell r="A75">
            <v>191375</v>
          </cell>
          <cell r="B75" t="str">
            <v>07</v>
          </cell>
          <cell r="C75">
            <v>1</v>
          </cell>
          <cell r="D75" t="str">
            <v>Classeur à levier PROGRESS Colors - Dos 5 cm    BLEU CLAIR</v>
          </cell>
          <cell r="E75">
            <v>222</v>
          </cell>
          <cell r="F75">
            <v>1.1200000000000001</v>
          </cell>
        </row>
        <row r="76">
          <cell r="A76">
            <v>191375</v>
          </cell>
          <cell r="B76" t="str">
            <v>08</v>
          </cell>
          <cell r="C76">
            <v>1</v>
          </cell>
          <cell r="D76" t="str">
            <v>Classeur à levier PROGRESS Colors - Dos 5 cm    BLEU FONCE</v>
          </cell>
          <cell r="E76">
            <v>222</v>
          </cell>
          <cell r="F76">
            <v>1.1200000000000001</v>
          </cell>
        </row>
        <row r="77">
          <cell r="A77">
            <v>191375</v>
          </cell>
          <cell r="B77" t="str">
            <v>09</v>
          </cell>
          <cell r="C77">
            <v>1</v>
          </cell>
          <cell r="D77" t="str">
            <v>Classeur à levier PROGRESS Colors - Dos 5 cm    BORDEAUX</v>
          </cell>
          <cell r="E77">
            <v>222</v>
          </cell>
          <cell r="F77">
            <v>1.1200000000000001</v>
          </cell>
        </row>
        <row r="78">
          <cell r="A78">
            <v>191375</v>
          </cell>
          <cell r="B78" t="str">
            <v>15</v>
          </cell>
          <cell r="C78">
            <v>1</v>
          </cell>
          <cell r="D78" t="str">
            <v>Classeur à levier PROGRESS Colors - Dos 5 cm    JAUNE</v>
          </cell>
          <cell r="E78">
            <v>222</v>
          </cell>
          <cell r="F78">
            <v>1.1200000000000001</v>
          </cell>
        </row>
        <row r="79">
          <cell r="A79">
            <v>191375</v>
          </cell>
          <cell r="B79" t="str">
            <v>17</v>
          </cell>
          <cell r="C79">
            <v>1</v>
          </cell>
          <cell r="D79" t="str">
            <v>Classeur à levier PROGRESS Colors - Dos 5 cm    NOIR</v>
          </cell>
          <cell r="E79">
            <v>222</v>
          </cell>
          <cell r="F79">
            <v>1.1200000000000001</v>
          </cell>
        </row>
        <row r="80">
          <cell r="A80">
            <v>191375</v>
          </cell>
          <cell r="B80" t="str">
            <v>18</v>
          </cell>
          <cell r="C80">
            <v>1</v>
          </cell>
          <cell r="D80" t="str">
            <v>Classeur à levier PROGRESS Colors - Dos 5 cm    ORANGE</v>
          </cell>
          <cell r="E80">
            <v>222</v>
          </cell>
          <cell r="F80">
            <v>1.1200000000000001</v>
          </cell>
        </row>
        <row r="81">
          <cell r="A81">
            <v>191375</v>
          </cell>
          <cell r="B81" t="str">
            <v>19</v>
          </cell>
          <cell r="C81">
            <v>1</v>
          </cell>
          <cell r="D81" t="str">
            <v>Classeur à levier PROGRESS Colors - Dos 5 cm    ROUGE</v>
          </cell>
          <cell r="E81">
            <v>222</v>
          </cell>
          <cell r="F81">
            <v>1.1200000000000001</v>
          </cell>
        </row>
        <row r="82">
          <cell r="A82">
            <v>191375</v>
          </cell>
          <cell r="B82" t="str">
            <v>20</v>
          </cell>
          <cell r="C82">
            <v>1</v>
          </cell>
          <cell r="D82" t="str">
            <v>Classeur à levier PROGRESS Colors - Dos 5 cm    ROSE</v>
          </cell>
          <cell r="E82">
            <v>222</v>
          </cell>
          <cell r="F82">
            <v>1.1200000000000001</v>
          </cell>
        </row>
        <row r="83">
          <cell r="A83">
            <v>191375</v>
          </cell>
          <cell r="B83" t="str">
            <v>22</v>
          </cell>
          <cell r="C83">
            <v>1</v>
          </cell>
          <cell r="D83" t="str">
            <v>Classeur à levier PROGRESS Colors - Dos 5 cm    VERT</v>
          </cell>
          <cell r="E83">
            <v>222</v>
          </cell>
          <cell r="F83">
            <v>1.1200000000000001</v>
          </cell>
        </row>
        <row r="84">
          <cell r="A84">
            <v>191375</v>
          </cell>
          <cell r="B84" t="str">
            <v>23</v>
          </cell>
          <cell r="C84">
            <v>1</v>
          </cell>
          <cell r="D84" t="str">
            <v>Classeur à levier PROGRESS Colors - Dos 5 cm    VERT CLAIR</v>
          </cell>
          <cell r="E84">
            <v>222</v>
          </cell>
          <cell r="F84">
            <v>1.1200000000000001</v>
          </cell>
        </row>
        <row r="85">
          <cell r="A85">
            <v>191375</v>
          </cell>
          <cell r="B85" t="str">
            <v>25</v>
          </cell>
          <cell r="C85">
            <v>1</v>
          </cell>
          <cell r="D85" t="str">
            <v>Classeur à levier PROGRESS Colors - Dos 5 cm    VIOLET</v>
          </cell>
          <cell r="E85">
            <v>222</v>
          </cell>
          <cell r="F85">
            <v>1.1200000000000001</v>
          </cell>
        </row>
        <row r="86">
          <cell r="A86">
            <v>191607</v>
          </cell>
          <cell r="C86">
            <v>1</v>
          </cell>
          <cell r="D86" t="str">
            <v xml:space="preserve">Jeu d'intercalaires carte 2,5/10e format A4 - 6 touches  </v>
          </cell>
          <cell r="E86">
            <v>233</v>
          </cell>
          <cell r="F86">
            <v>0.22</v>
          </cell>
        </row>
        <row r="87">
          <cell r="A87">
            <v>191643</v>
          </cell>
          <cell r="C87">
            <v>100</v>
          </cell>
          <cell r="D87" t="str">
            <v xml:space="preserve">Pochettes perforées A4  </v>
          </cell>
          <cell r="E87">
            <v>234</v>
          </cell>
          <cell r="F87">
            <v>2.71</v>
          </cell>
        </row>
        <row r="88">
          <cell r="A88">
            <v>191839</v>
          </cell>
          <cell r="C88">
            <v>100</v>
          </cell>
          <cell r="D88" t="str">
            <v xml:space="preserve">Pochettes perforées PROGRESS en polypropylène 8/100e lisse  </v>
          </cell>
          <cell r="E88">
            <v>234</v>
          </cell>
          <cell r="F88">
            <v>4.03</v>
          </cell>
        </row>
        <row r="89">
          <cell r="A89">
            <v>196349</v>
          </cell>
          <cell r="B89" t="str">
            <v>06</v>
          </cell>
          <cell r="C89">
            <v>1</v>
          </cell>
          <cell r="D89" t="str">
            <v>Protège-documents A4 - 10 poches    BLEU</v>
          </cell>
          <cell r="E89">
            <v>213</v>
          </cell>
          <cell r="F89">
            <v>0.48</v>
          </cell>
        </row>
        <row r="90">
          <cell r="A90">
            <v>196349</v>
          </cell>
          <cell r="B90" t="str">
            <v>17</v>
          </cell>
          <cell r="C90">
            <v>1</v>
          </cell>
          <cell r="D90" t="str">
            <v>Protège-documents A4 - 10 poches    NOIR</v>
          </cell>
          <cell r="E90">
            <v>213</v>
          </cell>
          <cell r="F90">
            <v>0.48</v>
          </cell>
        </row>
        <row r="91">
          <cell r="A91">
            <v>196349</v>
          </cell>
          <cell r="B91" t="str">
            <v>19</v>
          </cell>
          <cell r="C91">
            <v>1</v>
          </cell>
          <cell r="D91" t="str">
            <v>Protège-documents A4 - 10 poches    ROUGE</v>
          </cell>
          <cell r="E91">
            <v>213</v>
          </cell>
          <cell r="F91">
            <v>0.48</v>
          </cell>
        </row>
        <row r="92">
          <cell r="A92">
            <v>196349</v>
          </cell>
          <cell r="B92" t="str">
            <v>22</v>
          </cell>
          <cell r="C92">
            <v>1</v>
          </cell>
          <cell r="D92" t="str">
            <v>Protège-documents A4 - 10 poches    VERT</v>
          </cell>
          <cell r="E92">
            <v>213</v>
          </cell>
          <cell r="F92">
            <v>0.48</v>
          </cell>
        </row>
        <row r="93">
          <cell r="A93">
            <v>196351</v>
          </cell>
          <cell r="B93" t="str">
            <v>06</v>
          </cell>
          <cell r="C93">
            <v>1</v>
          </cell>
          <cell r="D93" t="str">
            <v>Protège-documents A4 - 20 poches    BLEU</v>
          </cell>
          <cell r="E93">
            <v>213</v>
          </cell>
          <cell r="F93">
            <v>0.65</v>
          </cell>
        </row>
        <row r="94">
          <cell r="A94">
            <v>196351</v>
          </cell>
          <cell r="B94" t="str">
            <v>17</v>
          </cell>
          <cell r="C94">
            <v>1</v>
          </cell>
          <cell r="D94" t="str">
            <v>Protège-documents A4 - 20 poches    NOIR</v>
          </cell>
          <cell r="E94">
            <v>213</v>
          </cell>
          <cell r="F94">
            <v>0.65</v>
          </cell>
        </row>
        <row r="95">
          <cell r="A95">
            <v>196351</v>
          </cell>
          <cell r="B95" t="str">
            <v>19</v>
          </cell>
          <cell r="C95">
            <v>1</v>
          </cell>
          <cell r="D95" t="str">
            <v>Protège-documents A4 - 20 poches    ROUGE</v>
          </cell>
          <cell r="E95">
            <v>213</v>
          </cell>
          <cell r="F95">
            <v>0.65</v>
          </cell>
        </row>
        <row r="96">
          <cell r="A96">
            <v>196352</v>
          </cell>
          <cell r="B96" t="str">
            <v>06</v>
          </cell>
          <cell r="C96">
            <v>1</v>
          </cell>
          <cell r="D96" t="str">
            <v>Protège documents A4 - 30 poches    BLEU</v>
          </cell>
          <cell r="E96">
            <v>213</v>
          </cell>
          <cell r="F96">
            <v>0.75</v>
          </cell>
        </row>
        <row r="97">
          <cell r="A97">
            <v>196352</v>
          </cell>
          <cell r="B97" t="str">
            <v>17</v>
          </cell>
          <cell r="C97">
            <v>1</v>
          </cell>
          <cell r="D97" t="str">
            <v>Protège documents A4 - 30 poches    NOIR</v>
          </cell>
          <cell r="E97">
            <v>213</v>
          </cell>
          <cell r="F97">
            <v>0.75</v>
          </cell>
        </row>
        <row r="98">
          <cell r="A98">
            <v>196352</v>
          </cell>
          <cell r="B98" t="str">
            <v>19</v>
          </cell>
          <cell r="C98">
            <v>1</v>
          </cell>
          <cell r="D98" t="str">
            <v>Protège documents A4 - 30 poches    ROUGE</v>
          </cell>
          <cell r="E98">
            <v>213</v>
          </cell>
          <cell r="F98">
            <v>0.75</v>
          </cell>
        </row>
        <row r="99">
          <cell r="A99">
            <v>196352</v>
          </cell>
          <cell r="B99" t="str">
            <v>22</v>
          </cell>
          <cell r="C99">
            <v>1</v>
          </cell>
          <cell r="D99" t="str">
            <v>Protège documents A4 - 30 poches    VERT</v>
          </cell>
          <cell r="E99">
            <v>213</v>
          </cell>
          <cell r="F99">
            <v>0.75</v>
          </cell>
        </row>
        <row r="100">
          <cell r="A100">
            <v>196353</v>
          </cell>
          <cell r="B100" t="str">
            <v>06</v>
          </cell>
          <cell r="C100">
            <v>1</v>
          </cell>
          <cell r="D100" t="str">
            <v>Protège-documents A4 - 40 poches    BLEU</v>
          </cell>
          <cell r="E100">
            <v>213</v>
          </cell>
          <cell r="F100">
            <v>0.92</v>
          </cell>
        </row>
        <row r="101">
          <cell r="A101">
            <v>196353</v>
          </cell>
          <cell r="B101" t="str">
            <v>17</v>
          </cell>
          <cell r="C101">
            <v>1</v>
          </cell>
          <cell r="D101" t="str">
            <v>Protège-documents A4 - 40 poches    NOIR</v>
          </cell>
          <cell r="E101">
            <v>213</v>
          </cell>
          <cell r="F101">
            <v>0.92</v>
          </cell>
        </row>
        <row r="102">
          <cell r="A102">
            <v>196353</v>
          </cell>
          <cell r="B102" t="str">
            <v>19</v>
          </cell>
          <cell r="C102">
            <v>1</v>
          </cell>
          <cell r="D102" t="str">
            <v>Protège-documents A4 - 40 poches    ROUGE</v>
          </cell>
          <cell r="E102">
            <v>213</v>
          </cell>
          <cell r="F102">
            <v>0.92</v>
          </cell>
        </row>
        <row r="103">
          <cell r="A103">
            <v>196353</v>
          </cell>
          <cell r="B103" t="str">
            <v>22</v>
          </cell>
          <cell r="C103">
            <v>1</v>
          </cell>
          <cell r="D103" t="str">
            <v>Protège-documents A4 - 40 poches    VERT</v>
          </cell>
          <cell r="E103">
            <v>213</v>
          </cell>
          <cell r="F103">
            <v>0.92</v>
          </cell>
        </row>
        <row r="104">
          <cell r="A104">
            <v>196354</v>
          </cell>
          <cell r="B104" t="str">
            <v>06</v>
          </cell>
          <cell r="C104">
            <v>1</v>
          </cell>
          <cell r="D104" t="str">
            <v>Protège-documents A4 - 50 poches    BLEU</v>
          </cell>
          <cell r="E104">
            <v>213</v>
          </cell>
          <cell r="F104">
            <v>1.1200000000000001</v>
          </cell>
        </row>
        <row r="105">
          <cell r="A105">
            <v>196354</v>
          </cell>
          <cell r="B105" t="str">
            <v>17</v>
          </cell>
          <cell r="C105">
            <v>1</v>
          </cell>
          <cell r="D105" t="str">
            <v>Protège-documents A4 - 50 poches    NOIR</v>
          </cell>
          <cell r="E105">
            <v>213</v>
          </cell>
          <cell r="F105">
            <v>1.1200000000000001</v>
          </cell>
        </row>
        <row r="106">
          <cell r="A106">
            <v>196354</v>
          </cell>
          <cell r="B106" t="str">
            <v>19</v>
          </cell>
          <cell r="C106">
            <v>1</v>
          </cell>
          <cell r="D106" t="str">
            <v>Protège-documents A4 - 50 poches    ROUGE</v>
          </cell>
          <cell r="E106">
            <v>213</v>
          </cell>
          <cell r="F106">
            <v>1.1200000000000001</v>
          </cell>
        </row>
        <row r="107">
          <cell r="A107">
            <v>196354</v>
          </cell>
          <cell r="B107" t="str">
            <v>22</v>
          </cell>
          <cell r="C107">
            <v>1</v>
          </cell>
          <cell r="D107" t="str">
            <v>Protège-documents A4 - 50 poches    VERT</v>
          </cell>
          <cell r="E107">
            <v>213</v>
          </cell>
          <cell r="F107">
            <v>1.1200000000000001</v>
          </cell>
        </row>
        <row r="108">
          <cell r="A108">
            <v>191194</v>
          </cell>
          <cell r="B108" t="str">
            <v>06</v>
          </cell>
          <cell r="C108">
            <v>100</v>
          </cell>
          <cell r="D108" t="str">
            <v>Chemises 24x32 cm - 220g    BLEU</v>
          </cell>
          <cell r="E108">
            <v>240</v>
          </cell>
          <cell r="F108">
            <v>5.67</v>
          </cell>
        </row>
        <row r="109">
          <cell r="A109">
            <v>191194</v>
          </cell>
          <cell r="B109" t="str">
            <v>10</v>
          </cell>
          <cell r="C109">
            <v>100</v>
          </cell>
          <cell r="D109" t="str">
            <v>Chemises 24x32 cm - 220g    BULLE</v>
          </cell>
          <cell r="E109">
            <v>240</v>
          </cell>
          <cell r="F109">
            <v>5.67</v>
          </cell>
        </row>
        <row r="110">
          <cell r="A110">
            <v>191194</v>
          </cell>
          <cell r="B110" t="str">
            <v>11</v>
          </cell>
          <cell r="C110">
            <v>100</v>
          </cell>
          <cell r="D110" t="str">
            <v>Chemises 24x32 cm - 220g    GRIS</v>
          </cell>
          <cell r="E110">
            <v>240</v>
          </cell>
          <cell r="F110">
            <v>5.67</v>
          </cell>
        </row>
        <row r="111">
          <cell r="A111">
            <v>191194</v>
          </cell>
          <cell r="B111" t="str">
            <v>15</v>
          </cell>
          <cell r="C111">
            <v>100</v>
          </cell>
          <cell r="D111" t="str">
            <v>Chemises 24x32 cm - 220g    JAUNE</v>
          </cell>
          <cell r="E111">
            <v>240</v>
          </cell>
          <cell r="F111">
            <v>5.67</v>
          </cell>
        </row>
        <row r="112">
          <cell r="A112">
            <v>191194</v>
          </cell>
          <cell r="B112" t="str">
            <v>18</v>
          </cell>
          <cell r="C112">
            <v>100</v>
          </cell>
          <cell r="D112" t="str">
            <v>Chemises 24x32 cm - 220g    ORANGE</v>
          </cell>
          <cell r="E112">
            <v>240</v>
          </cell>
          <cell r="F112">
            <v>5.67</v>
          </cell>
        </row>
        <row r="113">
          <cell r="A113">
            <v>191194</v>
          </cell>
          <cell r="B113" t="str">
            <v>19</v>
          </cell>
          <cell r="C113">
            <v>100</v>
          </cell>
          <cell r="D113" t="str">
            <v>Chemises 24x32 cm - 220g    ROUGE</v>
          </cell>
          <cell r="E113">
            <v>240</v>
          </cell>
          <cell r="F113">
            <v>5.67</v>
          </cell>
        </row>
        <row r="114">
          <cell r="A114">
            <v>191194</v>
          </cell>
          <cell r="B114" t="str">
            <v>20</v>
          </cell>
          <cell r="C114">
            <v>100</v>
          </cell>
          <cell r="D114" t="str">
            <v>Chemises 24x32 cm - 220g    ROSE</v>
          </cell>
          <cell r="E114">
            <v>240</v>
          </cell>
          <cell r="F114">
            <v>5.67</v>
          </cell>
        </row>
        <row r="115">
          <cell r="A115">
            <v>191194</v>
          </cell>
          <cell r="B115" t="str">
            <v>22</v>
          </cell>
          <cell r="C115">
            <v>100</v>
          </cell>
          <cell r="D115" t="str">
            <v>Chemises 24x32 cm - 220g    VERT</v>
          </cell>
          <cell r="E115">
            <v>240</v>
          </cell>
          <cell r="F115">
            <v>5.67</v>
          </cell>
        </row>
        <row r="116">
          <cell r="A116">
            <v>191194</v>
          </cell>
          <cell r="B116" t="str">
            <v>25</v>
          </cell>
          <cell r="C116">
            <v>100</v>
          </cell>
          <cell r="D116" t="str">
            <v>Chemises 24x32 cm - 220g    VIOLET</v>
          </cell>
          <cell r="E116">
            <v>240</v>
          </cell>
          <cell r="F116">
            <v>5.67</v>
          </cell>
        </row>
        <row r="117">
          <cell r="A117">
            <v>191970</v>
          </cell>
          <cell r="B117" t="str">
            <v>06</v>
          </cell>
          <cell r="C117">
            <v>1</v>
          </cell>
          <cell r="D117" t="str">
            <v>Chemise PROGRESS en polypropylène    BLEU</v>
          </cell>
          <cell r="E117">
            <v>244</v>
          </cell>
          <cell r="F117">
            <v>0.45</v>
          </cell>
        </row>
        <row r="118">
          <cell r="A118">
            <v>191970</v>
          </cell>
          <cell r="B118" t="str">
            <v>13</v>
          </cell>
          <cell r="C118">
            <v>1</v>
          </cell>
          <cell r="D118" t="str">
            <v>Chemise PROGRESS en polypropylène    INCOLORE</v>
          </cell>
          <cell r="E118">
            <v>244</v>
          </cell>
          <cell r="F118">
            <v>0.45</v>
          </cell>
        </row>
        <row r="119">
          <cell r="A119">
            <v>191970</v>
          </cell>
          <cell r="B119" t="str">
            <v>17</v>
          </cell>
          <cell r="C119">
            <v>1</v>
          </cell>
          <cell r="D119" t="str">
            <v>Chemise PROGRESS en polypropylène    NOIR</v>
          </cell>
          <cell r="E119">
            <v>244</v>
          </cell>
          <cell r="F119">
            <v>0.45</v>
          </cell>
        </row>
        <row r="120">
          <cell r="A120">
            <v>191970</v>
          </cell>
          <cell r="B120" t="str">
            <v>19</v>
          </cell>
          <cell r="C120">
            <v>1</v>
          </cell>
          <cell r="D120" t="str">
            <v>Chemise PROGRESS en polypropylène    ROUGE</v>
          </cell>
          <cell r="E120">
            <v>244</v>
          </cell>
          <cell r="F120">
            <v>0.45</v>
          </cell>
        </row>
        <row r="121">
          <cell r="A121">
            <v>193386</v>
          </cell>
          <cell r="B121" t="str">
            <v>06</v>
          </cell>
          <cell r="C121">
            <v>10</v>
          </cell>
          <cell r="D121" t="str">
            <v>Chemises carte à rabats et à élastiques    BLEU</v>
          </cell>
          <cell r="E121">
            <v>243</v>
          </cell>
          <cell r="F121">
            <v>3.59</v>
          </cell>
        </row>
        <row r="122">
          <cell r="A122">
            <v>193386</v>
          </cell>
          <cell r="B122" t="str">
            <v>15</v>
          </cell>
          <cell r="C122">
            <v>10</v>
          </cell>
          <cell r="D122" t="str">
            <v>Chemises carte à rabats et à élastiques    JAUNE</v>
          </cell>
          <cell r="E122">
            <v>243</v>
          </cell>
          <cell r="F122">
            <v>3.59</v>
          </cell>
        </row>
        <row r="123">
          <cell r="A123">
            <v>193386</v>
          </cell>
          <cell r="B123" t="str">
            <v>18</v>
          </cell>
          <cell r="C123">
            <v>10</v>
          </cell>
          <cell r="D123" t="str">
            <v>Chemises carte à rabats et à élastiques    ORANGE</v>
          </cell>
          <cell r="E123">
            <v>243</v>
          </cell>
          <cell r="F123">
            <v>3.59</v>
          </cell>
        </row>
        <row r="124">
          <cell r="A124">
            <v>193386</v>
          </cell>
          <cell r="B124" t="str">
            <v>19</v>
          </cell>
          <cell r="C124">
            <v>10</v>
          </cell>
          <cell r="D124" t="str">
            <v>Chemises carte à rabats et à élastiques    ROUGE</v>
          </cell>
          <cell r="E124">
            <v>243</v>
          </cell>
          <cell r="F124">
            <v>3.59</v>
          </cell>
        </row>
        <row r="125">
          <cell r="A125">
            <v>193385</v>
          </cell>
          <cell r="B125" t="str">
            <v>02</v>
          </cell>
          <cell r="C125">
            <v>10</v>
          </cell>
          <cell r="D125" t="str">
            <v>Chemises à élastiques sans rabats    ASSORTIS</v>
          </cell>
          <cell r="E125">
            <v>242</v>
          </cell>
          <cell r="F125">
            <v>2.52</v>
          </cell>
        </row>
        <row r="126">
          <cell r="A126">
            <v>193385</v>
          </cell>
          <cell r="B126" t="str">
            <v>06</v>
          </cell>
          <cell r="C126">
            <v>10</v>
          </cell>
          <cell r="D126" t="str">
            <v>Chemises à élastiques sans rabats    BLEU</v>
          </cell>
          <cell r="E126">
            <v>242</v>
          </cell>
          <cell r="F126">
            <v>2.52</v>
          </cell>
        </row>
        <row r="127">
          <cell r="A127">
            <v>193385</v>
          </cell>
          <cell r="B127" t="str">
            <v>15</v>
          </cell>
          <cell r="C127">
            <v>10</v>
          </cell>
          <cell r="D127" t="str">
            <v>Chemises à élastiques sans rabats    JAUNE</v>
          </cell>
          <cell r="E127">
            <v>242</v>
          </cell>
          <cell r="F127">
            <v>2.52</v>
          </cell>
        </row>
        <row r="128">
          <cell r="A128">
            <v>193385</v>
          </cell>
          <cell r="B128" t="str">
            <v>19</v>
          </cell>
          <cell r="C128">
            <v>10</v>
          </cell>
          <cell r="D128" t="str">
            <v>Chemises à élastiques sans rabats    ROUGE</v>
          </cell>
          <cell r="E128">
            <v>242</v>
          </cell>
          <cell r="F128">
            <v>2.52</v>
          </cell>
        </row>
        <row r="129">
          <cell r="A129">
            <v>193385</v>
          </cell>
          <cell r="B129" t="str">
            <v>22</v>
          </cell>
          <cell r="C129">
            <v>10</v>
          </cell>
          <cell r="D129" t="str">
            <v>Chemises à élastiques sans rabats    VERT</v>
          </cell>
          <cell r="E129">
            <v>242</v>
          </cell>
          <cell r="F129">
            <v>2.52</v>
          </cell>
        </row>
        <row r="130">
          <cell r="A130">
            <v>191212</v>
          </cell>
          <cell r="B130" t="str">
            <v>06</v>
          </cell>
          <cell r="C130">
            <v>1</v>
          </cell>
          <cell r="D130" t="str">
            <v>Chemise sans élastique 3 rabats    BLEU</v>
          </cell>
          <cell r="E130">
            <v>242</v>
          </cell>
          <cell r="F130">
            <v>0.49</v>
          </cell>
        </row>
        <row r="131">
          <cell r="A131">
            <v>191212</v>
          </cell>
          <cell r="B131" t="str">
            <v>15</v>
          </cell>
          <cell r="C131">
            <v>1</v>
          </cell>
          <cell r="D131" t="str">
            <v>Chemise sans élastique 3 rabats    JAUNE</v>
          </cell>
          <cell r="E131">
            <v>242</v>
          </cell>
          <cell r="F131">
            <v>0.49</v>
          </cell>
        </row>
        <row r="132">
          <cell r="A132">
            <v>191212</v>
          </cell>
          <cell r="B132" t="str">
            <v>19</v>
          </cell>
          <cell r="C132">
            <v>1</v>
          </cell>
          <cell r="D132" t="str">
            <v>Chemise sans élastique 3 rabats    ROUGE</v>
          </cell>
          <cell r="E132">
            <v>242</v>
          </cell>
          <cell r="F132">
            <v>0.49</v>
          </cell>
        </row>
        <row r="133">
          <cell r="A133">
            <v>191181</v>
          </cell>
          <cell r="B133" t="str">
            <v>06</v>
          </cell>
          <cell r="C133">
            <v>250</v>
          </cell>
          <cell r="D133" t="str">
            <v>Sous-chemises 22x31cm - 60g    BLEU</v>
          </cell>
          <cell r="E133">
            <v>240</v>
          </cell>
          <cell r="F133">
            <v>3.05</v>
          </cell>
        </row>
        <row r="134">
          <cell r="A134">
            <v>191181</v>
          </cell>
          <cell r="B134" t="str">
            <v>10</v>
          </cell>
          <cell r="C134">
            <v>250</v>
          </cell>
          <cell r="D134" t="str">
            <v>Sous-chemises 22x31cm - 60g    BULLE</v>
          </cell>
          <cell r="E134">
            <v>240</v>
          </cell>
          <cell r="F134">
            <v>3.05</v>
          </cell>
        </row>
        <row r="135">
          <cell r="A135">
            <v>191181</v>
          </cell>
          <cell r="B135" t="str">
            <v>15</v>
          </cell>
          <cell r="C135">
            <v>250</v>
          </cell>
          <cell r="D135" t="str">
            <v>Sous-chemises 22x31cm - 60g    JAUNE</v>
          </cell>
          <cell r="E135">
            <v>240</v>
          </cell>
          <cell r="F135">
            <v>3.05</v>
          </cell>
        </row>
        <row r="136">
          <cell r="A136">
            <v>191181</v>
          </cell>
          <cell r="B136" t="str">
            <v>18</v>
          </cell>
          <cell r="C136">
            <v>250</v>
          </cell>
          <cell r="D136" t="str">
            <v>Sous-chemises 22x31cm - 60g    ORANGE</v>
          </cell>
          <cell r="E136">
            <v>240</v>
          </cell>
          <cell r="F136">
            <v>3.05</v>
          </cell>
        </row>
        <row r="137">
          <cell r="A137">
            <v>191181</v>
          </cell>
          <cell r="B137" t="str">
            <v>19</v>
          </cell>
          <cell r="C137">
            <v>250</v>
          </cell>
          <cell r="D137" t="str">
            <v>Sous-chemises 22x31cm - 60g    ROUGE</v>
          </cell>
          <cell r="E137">
            <v>240</v>
          </cell>
          <cell r="F137">
            <v>3.05</v>
          </cell>
        </row>
        <row r="138">
          <cell r="A138">
            <v>191181</v>
          </cell>
          <cell r="B138" t="str">
            <v>20</v>
          </cell>
          <cell r="C138">
            <v>250</v>
          </cell>
          <cell r="D138" t="str">
            <v>Sous-chemises 22x31cm - 60g    ROSE</v>
          </cell>
          <cell r="E138">
            <v>240</v>
          </cell>
          <cell r="F138">
            <v>3.05</v>
          </cell>
        </row>
        <row r="139">
          <cell r="A139">
            <v>191181</v>
          </cell>
          <cell r="B139" t="str">
            <v>22</v>
          </cell>
          <cell r="C139">
            <v>250</v>
          </cell>
          <cell r="D139" t="str">
            <v>Sous-chemises 22x31cm - 60g    VERT</v>
          </cell>
          <cell r="E139">
            <v>240</v>
          </cell>
          <cell r="F139">
            <v>3.05</v>
          </cell>
        </row>
        <row r="140">
          <cell r="A140">
            <v>191181</v>
          </cell>
          <cell r="B140" t="str">
            <v>25</v>
          </cell>
          <cell r="C140">
            <v>250</v>
          </cell>
          <cell r="D140" t="str">
            <v>Sous-chemises 22x31cm - 60g    VIOLET</v>
          </cell>
          <cell r="E140">
            <v>240</v>
          </cell>
          <cell r="F140">
            <v>3.05</v>
          </cell>
        </row>
        <row r="141">
          <cell r="A141">
            <v>191290</v>
          </cell>
          <cell r="C141">
            <v>50</v>
          </cell>
          <cell r="D141" t="str">
            <v xml:space="preserve">Boîtes archives carton - Dos 10 cm  </v>
          </cell>
          <cell r="E141">
            <v>262</v>
          </cell>
          <cell r="F141">
            <v>13.41</v>
          </cell>
        </row>
        <row r="142">
          <cell r="A142">
            <v>193146</v>
          </cell>
          <cell r="C142">
            <v>25</v>
          </cell>
          <cell r="D142" t="str">
            <v xml:space="preserve">Dossiers suspendus armoires kraft recyclé - orange - Fond V  </v>
          </cell>
          <cell r="E142">
            <v>257</v>
          </cell>
          <cell r="F142">
            <v>5.44</v>
          </cell>
        </row>
        <row r="143">
          <cell r="A143">
            <v>193147</v>
          </cell>
          <cell r="C143">
            <v>25</v>
          </cell>
          <cell r="D143" t="str">
            <v xml:space="preserve">Dossiers suspendus armoires kraft recyclé - orange - Fond 15 mm  </v>
          </cell>
          <cell r="E143">
            <v>257</v>
          </cell>
          <cell r="F143">
            <v>5.92</v>
          </cell>
        </row>
        <row r="144">
          <cell r="A144">
            <v>178353</v>
          </cell>
          <cell r="B144" t="str">
            <v>06</v>
          </cell>
          <cell r="C144">
            <v>1</v>
          </cell>
          <cell r="D144" t="str">
            <v>Stylo plume jetable PILOT V-Pen    BLEU</v>
          </cell>
          <cell r="E144">
            <v>141</v>
          </cell>
          <cell r="F144">
            <v>1.61</v>
          </cell>
        </row>
        <row r="145">
          <cell r="A145">
            <v>178353</v>
          </cell>
          <cell r="B145" t="str">
            <v>07</v>
          </cell>
          <cell r="C145">
            <v>1</v>
          </cell>
          <cell r="D145" t="str">
            <v>Stylo plume jetable PILOT V-Pen    BLEU CLAIR</v>
          </cell>
          <cell r="E145">
            <v>141</v>
          </cell>
          <cell r="F145">
            <v>1.61</v>
          </cell>
        </row>
        <row r="146">
          <cell r="A146">
            <v>178353</v>
          </cell>
          <cell r="B146" t="str">
            <v>17</v>
          </cell>
          <cell r="C146">
            <v>1</v>
          </cell>
          <cell r="D146" t="str">
            <v>Stylo plume jetable PILOT V-Pen    NOIR</v>
          </cell>
          <cell r="E146">
            <v>141</v>
          </cell>
          <cell r="F146">
            <v>1.61</v>
          </cell>
        </row>
        <row r="147">
          <cell r="A147">
            <v>178353</v>
          </cell>
          <cell r="B147" t="str">
            <v>19</v>
          </cell>
          <cell r="C147">
            <v>1</v>
          </cell>
          <cell r="D147" t="str">
            <v>Stylo plume jetable PILOT V-Pen    ROUGE</v>
          </cell>
          <cell r="E147">
            <v>141</v>
          </cell>
          <cell r="F147">
            <v>1.61</v>
          </cell>
        </row>
        <row r="148">
          <cell r="A148">
            <v>178353</v>
          </cell>
          <cell r="B148" t="str">
            <v>20</v>
          </cell>
          <cell r="C148">
            <v>1</v>
          </cell>
          <cell r="D148" t="str">
            <v>Stylo plume jetable PILOT V-Pen    ROSE</v>
          </cell>
          <cell r="E148">
            <v>141</v>
          </cell>
          <cell r="F148">
            <v>1.61</v>
          </cell>
        </row>
        <row r="149">
          <cell r="A149">
            <v>178353</v>
          </cell>
          <cell r="B149" t="str">
            <v>22</v>
          </cell>
          <cell r="C149">
            <v>1</v>
          </cell>
          <cell r="D149" t="str">
            <v>Stylo plume jetable PILOT V-Pen    VERT</v>
          </cell>
          <cell r="E149">
            <v>141</v>
          </cell>
          <cell r="F149">
            <v>1.61</v>
          </cell>
        </row>
        <row r="150">
          <cell r="A150">
            <v>178353</v>
          </cell>
          <cell r="B150" t="str">
            <v>25</v>
          </cell>
          <cell r="C150">
            <v>1</v>
          </cell>
          <cell r="D150" t="str">
            <v>Stylo plume jetable PILOT V-Pen    VIOLET</v>
          </cell>
          <cell r="E150">
            <v>141</v>
          </cell>
          <cell r="F150">
            <v>1.61</v>
          </cell>
        </row>
        <row r="151">
          <cell r="A151">
            <v>172452</v>
          </cell>
          <cell r="B151" t="str">
            <v>06</v>
          </cell>
          <cell r="C151">
            <v>1</v>
          </cell>
          <cell r="D151" t="str">
            <v>Stylo bille BIC Orange Cristal Fine - Ecriture fine    BLEU</v>
          </cell>
          <cell r="E151">
            <v>137</v>
          </cell>
          <cell r="F151">
            <v>0.16</v>
          </cell>
        </row>
        <row r="152">
          <cell r="A152">
            <v>172452</v>
          </cell>
          <cell r="B152" t="str">
            <v>17</v>
          </cell>
          <cell r="C152">
            <v>1</v>
          </cell>
          <cell r="D152" t="str">
            <v>Stylo bille BIC Orange Cristal Fine - Ecriture fine    NOIR</v>
          </cell>
          <cell r="E152">
            <v>137</v>
          </cell>
          <cell r="F152">
            <v>0.16</v>
          </cell>
        </row>
        <row r="153">
          <cell r="A153">
            <v>172452</v>
          </cell>
          <cell r="B153" t="str">
            <v>19</v>
          </cell>
          <cell r="C153">
            <v>1</v>
          </cell>
          <cell r="D153" t="str">
            <v>Stylo bille BIC Orange Cristal Fine - Ecriture fine    ROUGE</v>
          </cell>
          <cell r="E153">
            <v>137</v>
          </cell>
          <cell r="F153">
            <v>0.16</v>
          </cell>
        </row>
        <row r="154">
          <cell r="A154">
            <v>172452</v>
          </cell>
          <cell r="B154" t="str">
            <v>22</v>
          </cell>
          <cell r="C154">
            <v>1</v>
          </cell>
          <cell r="D154" t="str">
            <v>Stylo bille BIC Orange Cristal Fine - Ecriture fine    VERT</v>
          </cell>
          <cell r="E154">
            <v>137</v>
          </cell>
          <cell r="F154">
            <v>0.16</v>
          </cell>
        </row>
        <row r="155">
          <cell r="A155">
            <v>172451</v>
          </cell>
          <cell r="B155" t="str">
            <v>06</v>
          </cell>
          <cell r="C155">
            <v>1</v>
          </cell>
          <cell r="D155" t="str">
            <v>Stylo bille BIC Cristal - Ecriture moyenne    BLEU</v>
          </cell>
          <cell r="E155">
            <v>136</v>
          </cell>
          <cell r="F155">
            <v>0.16</v>
          </cell>
        </row>
        <row r="156">
          <cell r="A156">
            <v>172451</v>
          </cell>
          <cell r="B156" t="str">
            <v>17</v>
          </cell>
          <cell r="C156">
            <v>1</v>
          </cell>
          <cell r="D156" t="str">
            <v>Stylo bille BIC Cristal - Ecriture moyenne    NOIR</v>
          </cell>
          <cell r="E156">
            <v>136</v>
          </cell>
          <cell r="F156">
            <v>0.16</v>
          </cell>
        </row>
        <row r="157">
          <cell r="A157">
            <v>172451</v>
          </cell>
          <cell r="B157" t="str">
            <v>19</v>
          </cell>
          <cell r="C157">
            <v>1</v>
          </cell>
          <cell r="D157" t="str">
            <v>Stylo bille BIC Cristal - Ecriture moyenne    ROUGE</v>
          </cell>
          <cell r="E157">
            <v>136</v>
          </cell>
          <cell r="F157">
            <v>0.16</v>
          </cell>
        </row>
        <row r="158">
          <cell r="A158">
            <v>172451</v>
          </cell>
          <cell r="B158" t="str">
            <v>22</v>
          </cell>
          <cell r="C158">
            <v>1</v>
          </cell>
          <cell r="D158" t="str">
            <v>Stylo bille BIC Cristal - Ecriture moyenne    VERT</v>
          </cell>
          <cell r="E158">
            <v>136</v>
          </cell>
          <cell r="F158">
            <v>0.16</v>
          </cell>
        </row>
        <row r="159">
          <cell r="A159">
            <v>172460</v>
          </cell>
          <cell r="B159" t="str">
            <v>06</v>
          </cell>
          <cell r="C159">
            <v>1</v>
          </cell>
          <cell r="D159" t="str">
            <v>Stylo bille PROGRESS corps transparent - Pointe moyenne    BLEU</v>
          </cell>
          <cell r="E159">
            <v>136</v>
          </cell>
          <cell r="F159">
            <v>0.04</v>
          </cell>
        </row>
        <row r="160">
          <cell r="A160">
            <v>172460</v>
          </cell>
          <cell r="B160" t="str">
            <v>17</v>
          </cell>
          <cell r="C160">
            <v>1</v>
          </cell>
          <cell r="D160" t="str">
            <v>Stylo bille PROGRESS corps transparent - Pointe moyenne    NOIR</v>
          </cell>
          <cell r="E160">
            <v>136</v>
          </cell>
          <cell r="F160">
            <v>0.04</v>
          </cell>
        </row>
        <row r="161">
          <cell r="A161">
            <v>172460</v>
          </cell>
          <cell r="B161" t="str">
            <v>19</v>
          </cell>
          <cell r="C161">
            <v>1</v>
          </cell>
          <cell r="D161" t="str">
            <v>Stylo bille PROGRESS corps transparent - Pointe moyenne    ROUGE</v>
          </cell>
          <cell r="E161">
            <v>136</v>
          </cell>
          <cell r="F161">
            <v>0.04</v>
          </cell>
        </row>
        <row r="162">
          <cell r="A162">
            <v>172460</v>
          </cell>
          <cell r="B162" t="str">
            <v>22</v>
          </cell>
          <cell r="C162">
            <v>1</v>
          </cell>
          <cell r="D162" t="str">
            <v>Stylo bille PROGRESS corps transparent - Pointe moyenne    VERT</v>
          </cell>
          <cell r="E162">
            <v>136</v>
          </cell>
          <cell r="F162">
            <v>0.04</v>
          </cell>
        </row>
        <row r="163">
          <cell r="A163">
            <v>172502</v>
          </cell>
          <cell r="B163" t="str">
            <v>06</v>
          </cell>
          <cell r="C163">
            <v>1</v>
          </cell>
          <cell r="D163" t="str">
            <v>Stylo bille REYNOLDS 048 - Pointe moyenne    BLEU</v>
          </cell>
          <cell r="E163">
            <v>137</v>
          </cell>
          <cell r="F163">
            <v>0.17</v>
          </cell>
        </row>
        <row r="164">
          <cell r="A164">
            <v>172502</v>
          </cell>
          <cell r="B164" t="str">
            <v>17</v>
          </cell>
          <cell r="C164">
            <v>1</v>
          </cell>
          <cell r="D164" t="str">
            <v>Stylo bille REYNOLDS 048 - Pointe moyenne    NOIR</v>
          </cell>
          <cell r="E164">
            <v>137</v>
          </cell>
          <cell r="F164">
            <v>0.17</v>
          </cell>
        </row>
        <row r="165">
          <cell r="A165">
            <v>172502</v>
          </cell>
          <cell r="B165" t="str">
            <v>19</v>
          </cell>
          <cell r="C165">
            <v>1</v>
          </cell>
          <cell r="D165" t="str">
            <v>Stylo bille REYNOLDS 048 - Pointe moyenne    ROUGE</v>
          </cell>
          <cell r="E165">
            <v>137</v>
          </cell>
          <cell r="F165">
            <v>0.17</v>
          </cell>
        </row>
        <row r="166">
          <cell r="A166">
            <v>172502</v>
          </cell>
          <cell r="B166" t="str">
            <v>22</v>
          </cell>
          <cell r="C166">
            <v>1</v>
          </cell>
          <cell r="D166" t="str">
            <v>Stylo bille REYNOLDS 048 - Pointe moyenne    VERT</v>
          </cell>
          <cell r="E166">
            <v>137</v>
          </cell>
          <cell r="F166">
            <v>0.17</v>
          </cell>
        </row>
        <row r="167">
          <cell r="A167">
            <v>179117</v>
          </cell>
          <cell r="C167">
            <v>1</v>
          </cell>
          <cell r="D167" t="str">
            <v xml:space="preserve">Stylo bille gel effaçable PILOT Frixion - bleu  </v>
          </cell>
          <cell r="E167">
            <v>131</v>
          </cell>
          <cell r="F167">
            <v>1.17</v>
          </cell>
        </row>
        <row r="168">
          <cell r="A168">
            <v>172416</v>
          </cell>
          <cell r="C168">
            <v>1</v>
          </cell>
          <cell r="D168" t="str">
            <v xml:space="preserve">Stylo bille PILOT Supergel Begreen 0.7 - bleu  </v>
          </cell>
          <cell r="E168">
            <v>130</v>
          </cell>
          <cell r="F168">
            <v>0.6</v>
          </cell>
        </row>
        <row r="169">
          <cell r="A169">
            <v>172464</v>
          </cell>
          <cell r="B169" t="str">
            <v>06</v>
          </cell>
          <cell r="C169">
            <v>1</v>
          </cell>
          <cell r="D169" t="str">
            <v>Stylo bille encre gel PILOT G2 0,7    BLEU</v>
          </cell>
          <cell r="E169">
            <v>133</v>
          </cell>
          <cell r="F169">
            <v>0.99</v>
          </cell>
        </row>
        <row r="170">
          <cell r="A170">
            <v>172464</v>
          </cell>
          <cell r="B170" t="str">
            <v>17</v>
          </cell>
          <cell r="C170">
            <v>1</v>
          </cell>
          <cell r="D170" t="str">
            <v>Stylo bille encre gel PILOT G2 0,7    NOIR</v>
          </cell>
          <cell r="E170">
            <v>133</v>
          </cell>
          <cell r="F170">
            <v>0.99</v>
          </cell>
        </row>
        <row r="171">
          <cell r="A171">
            <v>172464</v>
          </cell>
          <cell r="B171" t="str">
            <v>19</v>
          </cell>
          <cell r="C171">
            <v>1</v>
          </cell>
          <cell r="D171" t="str">
            <v>Stylo bille encre gel PILOT G2 0,7    ROUGE</v>
          </cell>
          <cell r="E171">
            <v>133</v>
          </cell>
          <cell r="F171">
            <v>0.99</v>
          </cell>
        </row>
        <row r="172">
          <cell r="A172">
            <v>172464</v>
          </cell>
          <cell r="B172" t="str">
            <v>22</v>
          </cell>
          <cell r="C172">
            <v>1</v>
          </cell>
          <cell r="D172" t="str">
            <v>Stylo bille encre gel PILOT G2 0,7    VERT</v>
          </cell>
          <cell r="E172">
            <v>133</v>
          </cell>
          <cell r="F172">
            <v>0.99</v>
          </cell>
        </row>
        <row r="173">
          <cell r="A173">
            <v>174203</v>
          </cell>
          <cell r="B173" t="str">
            <v>06</v>
          </cell>
          <cell r="C173">
            <v>1</v>
          </cell>
          <cell r="D173" t="str">
            <v>Roller pointe aiguille PILOT Hi-Tecpoint V5 - Ecriture fine    BLEU</v>
          </cell>
          <cell r="E173">
            <v>129</v>
          </cell>
          <cell r="F173">
            <v>1.0900000000000001</v>
          </cell>
        </row>
        <row r="174">
          <cell r="A174">
            <v>174203</v>
          </cell>
          <cell r="B174" t="str">
            <v>17</v>
          </cell>
          <cell r="C174">
            <v>1</v>
          </cell>
          <cell r="D174" t="str">
            <v>Roller pointe aiguille PILOT Hi-Tecpoint V5 - Ecriture fine    NOIR</v>
          </cell>
          <cell r="E174">
            <v>129</v>
          </cell>
          <cell r="F174">
            <v>1.0900000000000001</v>
          </cell>
        </row>
        <row r="175">
          <cell r="A175">
            <v>174203</v>
          </cell>
          <cell r="B175" t="str">
            <v>19</v>
          </cell>
          <cell r="C175">
            <v>1</v>
          </cell>
          <cell r="D175" t="str">
            <v>Roller pointe aiguille PILOT Hi-Tecpoint V5 - Ecriture fine    ROUGE</v>
          </cell>
          <cell r="E175">
            <v>129</v>
          </cell>
          <cell r="F175">
            <v>1.0900000000000001</v>
          </cell>
        </row>
        <row r="176">
          <cell r="A176">
            <v>174203</v>
          </cell>
          <cell r="B176" t="str">
            <v>22</v>
          </cell>
          <cell r="C176">
            <v>1</v>
          </cell>
          <cell r="D176" t="str">
            <v>Roller pointe aiguille PILOT Hi-Tecpoint V5 - Ecriture fine    VERT</v>
          </cell>
          <cell r="E176">
            <v>129</v>
          </cell>
          <cell r="F176">
            <v>1.0900000000000001</v>
          </cell>
        </row>
        <row r="177">
          <cell r="A177">
            <v>174201</v>
          </cell>
          <cell r="B177" t="str">
            <v>06</v>
          </cell>
          <cell r="C177">
            <v>1</v>
          </cell>
          <cell r="D177" t="str">
            <v>Roller pointe aiguille PROGRESS - Ecriture moyenne 0.6mm    BLEU</v>
          </cell>
          <cell r="E177">
            <v>129</v>
          </cell>
          <cell r="F177">
            <v>0.55000000000000004</v>
          </cell>
        </row>
        <row r="178">
          <cell r="A178">
            <v>174201</v>
          </cell>
          <cell r="B178" t="str">
            <v>17</v>
          </cell>
          <cell r="C178">
            <v>1</v>
          </cell>
          <cell r="D178" t="str">
            <v>Roller pointe aiguille PROGRESS - Ecriture moyenne 0.6mm    NOIR</v>
          </cell>
          <cell r="E178">
            <v>129</v>
          </cell>
          <cell r="F178">
            <v>0.55000000000000004</v>
          </cell>
        </row>
        <row r="179">
          <cell r="A179">
            <v>174201</v>
          </cell>
          <cell r="B179" t="str">
            <v>19</v>
          </cell>
          <cell r="C179">
            <v>1</v>
          </cell>
          <cell r="D179" t="str">
            <v>Roller pointe aiguille PROGRESS - Ecriture moyenne 0.6mm    ROUGE</v>
          </cell>
          <cell r="E179">
            <v>129</v>
          </cell>
          <cell r="F179">
            <v>0.55000000000000004</v>
          </cell>
        </row>
        <row r="180">
          <cell r="A180">
            <v>174182</v>
          </cell>
          <cell r="B180" t="str">
            <v>06</v>
          </cell>
          <cell r="C180">
            <v>1</v>
          </cell>
          <cell r="D180" t="str">
            <v>Feutre BIC Parafe 881 - Ecriture moyenne    BLEU</v>
          </cell>
          <cell r="E180">
            <v>143</v>
          </cell>
          <cell r="F180">
            <v>0.2</v>
          </cell>
        </row>
        <row r="181">
          <cell r="A181">
            <v>174182</v>
          </cell>
          <cell r="B181" t="str">
            <v>17</v>
          </cell>
          <cell r="C181">
            <v>1</v>
          </cell>
          <cell r="D181" t="str">
            <v>Feutre BIC Parafe 881 - Ecriture moyenne    NOIR</v>
          </cell>
          <cell r="E181">
            <v>143</v>
          </cell>
          <cell r="F181">
            <v>0.2</v>
          </cell>
        </row>
        <row r="182">
          <cell r="A182">
            <v>174182</v>
          </cell>
          <cell r="B182" t="str">
            <v>19</v>
          </cell>
          <cell r="C182">
            <v>1</v>
          </cell>
          <cell r="D182" t="str">
            <v>Feutre BIC Parafe 881 - Ecriture moyenne    ROUGE</v>
          </cell>
          <cell r="E182">
            <v>143</v>
          </cell>
          <cell r="F182">
            <v>0.2</v>
          </cell>
        </row>
        <row r="183">
          <cell r="A183">
            <v>179054</v>
          </cell>
          <cell r="B183" t="str">
            <v>06</v>
          </cell>
          <cell r="C183">
            <v>1</v>
          </cell>
          <cell r="D183" t="str">
            <v>Stylo bille Gel 0,7 PROGRESS    BLEU</v>
          </cell>
          <cell r="E183">
            <v>130</v>
          </cell>
          <cell r="F183">
            <v>0.25</v>
          </cell>
        </row>
        <row r="184">
          <cell r="A184">
            <v>179054</v>
          </cell>
          <cell r="B184" t="str">
            <v>17</v>
          </cell>
          <cell r="C184">
            <v>1</v>
          </cell>
          <cell r="D184" t="str">
            <v>Stylo bille Gel 0,7 PROGRESS    NOIR</v>
          </cell>
          <cell r="E184">
            <v>130</v>
          </cell>
          <cell r="F184">
            <v>0.25</v>
          </cell>
        </row>
        <row r="185">
          <cell r="A185">
            <v>179054</v>
          </cell>
          <cell r="B185" t="str">
            <v>19</v>
          </cell>
          <cell r="C185">
            <v>1</v>
          </cell>
          <cell r="D185" t="str">
            <v>Stylo bille Gel 0,7 PROGRESS    ROUGE</v>
          </cell>
          <cell r="E185">
            <v>130</v>
          </cell>
          <cell r="F185">
            <v>0.25</v>
          </cell>
        </row>
        <row r="186">
          <cell r="A186">
            <v>179054</v>
          </cell>
          <cell r="B186" t="str">
            <v>22</v>
          </cell>
          <cell r="C186">
            <v>1</v>
          </cell>
          <cell r="D186" t="str">
            <v>Stylo bille Gel 0,7 PROGRESS    VERT</v>
          </cell>
          <cell r="E186">
            <v>130</v>
          </cell>
          <cell r="F186">
            <v>0.25</v>
          </cell>
        </row>
        <row r="187">
          <cell r="A187">
            <v>172395</v>
          </cell>
          <cell r="B187" t="str">
            <v>50</v>
          </cell>
          <cell r="C187">
            <v>12</v>
          </cell>
          <cell r="D187" t="str">
            <v>Crayons à papier Writer HB    HB</v>
          </cell>
          <cell r="E187">
            <v>144</v>
          </cell>
          <cell r="F187">
            <v>0.65</v>
          </cell>
        </row>
        <row r="188">
          <cell r="A188">
            <v>178261</v>
          </cell>
          <cell r="C188">
            <v>12</v>
          </cell>
          <cell r="D188" t="str">
            <v xml:space="preserve">Crayons de couleur STABILO Greencolors  </v>
          </cell>
          <cell r="E188">
            <v>144</v>
          </cell>
          <cell r="F188">
            <v>1.9</v>
          </cell>
        </row>
        <row r="189">
          <cell r="A189">
            <v>173258</v>
          </cell>
          <cell r="B189" t="str">
            <v>06</v>
          </cell>
          <cell r="C189">
            <v>6</v>
          </cell>
          <cell r="D189" t="str">
            <v>Cartouches courtes Internationales    BLEU</v>
          </cell>
          <cell r="E189">
            <v>140</v>
          </cell>
          <cell r="F189">
            <v>0.37</v>
          </cell>
        </row>
        <row r="190">
          <cell r="A190">
            <v>173258</v>
          </cell>
          <cell r="B190" t="str">
            <v>17</v>
          </cell>
          <cell r="C190">
            <v>6</v>
          </cell>
          <cell r="D190" t="str">
            <v>Cartouches courtes Internationales    NOIR</v>
          </cell>
          <cell r="E190">
            <v>140</v>
          </cell>
          <cell r="F190">
            <v>0.37</v>
          </cell>
        </row>
        <row r="191">
          <cell r="A191">
            <v>174166</v>
          </cell>
          <cell r="B191" t="str">
            <v>06</v>
          </cell>
          <cell r="C191">
            <v>1</v>
          </cell>
          <cell r="D191" t="str">
            <v>Marqueur BIC Whiteboard Medium Junior 1741 - Pointe ogive    BLEU</v>
          </cell>
          <cell r="E191">
            <v>152</v>
          </cell>
          <cell r="F191">
            <v>0.53</v>
          </cell>
        </row>
        <row r="192">
          <cell r="A192">
            <v>174166</v>
          </cell>
          <cell r="B192" t="str">
            <v>17</v>
          </cell>
          <cell r="C192">
            <v>1</v>
          </cell>
          <cell r="D192" t="str">
            <v>Marqueur BIC Whiteboard Medium Junior 1741 - Pointe ogive    NOIR</v>
          </cell>
          <cell r="E192">
            <v>152</v>
          </cell>
          <cell r="F192">
            <v>0.53</v>
          </cell>
        </row>
        <row r="193">
          <cell r="A193">
            <v>174166</v>
          </cell>
          <cell r="B193" t="str">
            <v>19</v>
          </cell>
          <cell r="C193">
            <v>1</v>
          </cell>
          <cell r="D193" t="str">
            <v>Marqueur BIC Whiteboard Medium Junior 1741 - Pointe ogive    ROUGE</v>
          </cell>
          <cell r="E193">
            <v>152</v>
          </cell>
          <cell r="F193">
            <v>0.53</v>
          </cell>
        </row>
        <row r="194">
          <cell r="A194">
            <v>174166</v>
          </cell>
          <cell r="B194" t="str">
            <v>22</v>
          </cell>
          <cell r="C194">
            <v>1</v>
          </cell>
          <cell r="D194" t="str">
            <v>Marqueur BIC Whiteboard Medium Junior 1741 - Pointe ogive    VERT</v>
          </cell>
          <cell r="E194">
            <v>152</v>
          </cell>
          <cell r="F194">
            <v>0.53</v>
          </cell>
        </row>
        <row r="195">
          <cell r="A195">
            <v>174186</v>
          </cell>
          <cell r="B195" t="str">
            <v>06</v>
          </cell>
          <cell r="C195">
            <v>1</v>
          </cell>
          <cell r="D195" t="str">
            <v>Marqueur BIC Velleda 1751 - Pointe biseautée    BLEU</v>
          </cell>
          <cell r="E195">
            <v>153</v>
          </cell>
          <cell r="F195">
            <v>0.61</v>
          </cell>
        </row>
        <row r="196">
          <cell r="A196">
            <v>174186</v>
          </cell>
          <cell r="B196" t="str">
            <v>17</v>
          </cell>
          <cell r="C196">
            <v>1</v>
          </cell>
          <cell r="D196" t="str">
            <v>Marqueur BIC Velleda 1751 - Pointe biseautée    NOIR</v>
          </cell>
          <cell r="E196">
            <v>153</v>
          </cell>
          <cell r="F196">
            <v>0.61</v>
          </cell>
        </row>
        <row r="197">
          <cell r="A197">
            <v>174186</v>
          </cell>
          <cell r="B197" t="str">
            <v>19</v>
          </cell>
          <cell r="C197">
            <v>1</v>
          </cell>
          <cell r="D197" t="str">
            <v>Marqueur BIC Velleda 1751 - Pointe biseautée    ROUGE</v>
          </cell>
          <cell r="E197">
            <v>153</v>
          </cell>
          <cell r="F197">
            <v>0.61</v>
          </cell>
        </row>
        <row r="198">
          <cell r="A198">
            <v>174186</v>
          </cell>
          <cell r="B198" t="str">
            <v>22</v>
          </cell>
          <cell r="C198">
            <v>1</v>
          </cell>
          <cell r="D198" t="str">
            <v>Marqueur BIC Velleda 1751 - Pointe biseautée    VERT</v>
          </cell>
          <cell r="E198">
            <v>153</v>
          </cell>
          <cell r="F198">
            <v>0.61</v>
          </cell>
        </row>
        <row r="199">
          <cell r="A199">
            <v>174332</v>
          </cell>
          <cell r="B199" t="str">
            <v>06</v>
          </cell>
          <cell r="C199">
            <v>1</v>
          </cell>
          <cell r="D199" t="str">
            <v>Marqueur pour tableaux blancs PROGRESS - Pointe ogive    BLEU</v>
          </cell>
          <cell r="E199">
            <v>153</v>
          </cell>
          <cell r="F199">
            <v>0.23</v>
          </cell>
        </row>
        <row r="200">
          <cell r="A200">
            <v>174332</v>
          </cell>
          <cell r="B200" t="str">
            <v>17</v>
          </cell>
          <cell r="C200">
            <v>1</v>
          </cell>
          <cell r="D200" t="str">
            <v>Marqueur pour tableaux blancs PROGRESS - Pointe ogive    NOIR</v>
          </cell>
          <cell r="E200">
            <v>153</v>
          </cell>
          <cell r="F200">
            <v>0.23</v>
          </cell>
        </row>
        <row r="201">
          <cell r="A201">
            <v>174332</v>
          </cell>
          <cell r="B201" t="str">
            <v>19</v>
          </cell>
          <cell r="C201">
            <v>1</v>
          </cell>
          <cell r="D201" t="str">
            <v>Marqueur pour tableaux blancs PROGRESS - Pointe ogive    ROUGE</v>
          </cell>
          <cell r="E201">
            <v>153</v>
          </cell>
          <cell r="F201">
            <v>0.23</v>
          </cell>
        </row>
        <row r="202">
          <cell r="A202">
            <v>174332</v>
          </cell>
          <cell r="B202" t="str">
            <v>22</v>
          </cell>
          <cell r="C202">
            <v>1</v>
          </cell>
          <cell r="D202" t="str">
            <v>Marqueur pour tableaux blancs PROGRESS - Pointe ogive    VERT</v>
          </cell>
          <cell r="E202">
            <v>153</v>
          </cell>
          <cell r="F202">
            <v>0.23</v>
          </cell>
        </row>
        <row r="203">
          <cell r="A203">
            <v>174337</v>
          </cell>
          <cell r="B203" t="str">
            <v>06</v>
          </cell>
          <cell r="C203">
            <v>1</v>
          </cell>
          <cell r="D203" t="str">
            <v>Marqueur permanent PROGRESS - Pointe ogive    BLEU</v>
          </cell>
          <cell r="E203">
            <v>155</v>
          </cell>
          <cell r="F203">
            <v>0.17</v>
          </cell>
        </row>
        <row r="204">
          <cell r="A204">
            <v>174337</v>
          </cell>
          <cell r="B204" t="str">
            <v>17</v>
          </cell>
          <cell r="C204">
            <v>1</v>
          </cell>
          <cell r="D204" t="str">
            <v>Marqueur permanent PROGRESS - Pointe ogive    NOIR</v>
          </cell>
          <cell r="E204">
            <v>155</v>
          </cell>
          <cell r="F204">
            <v>0.17</v>
          </cell>
        </row>
        <row r="205">
          <cell r="A205">
            <v>174337</v>
          </cell>
          <cell r="B205" t="str">
            <v>19</v>
          </cell>
          <cell r="C205">
            <v>1</v>
          </cell>
          <cell r="D205" t="str">
            <v>Marqueur permanent PROGRESS - Pointe ogive    ROUGE</v>
          </cell>
          <cell r="E205">
            <v>155</v>
          </cell>
          <cell r="F205">
            <v>0.17</v>
          </cell>
        </row>
        <row r="206">
          <cell r="A206">
            <v>174337</v>
          </cell>
          <cell r="B206" t="str">
            <v>22</v>
          </cell>
          <cell r="C206">
            <v>1</v>
          </cell>
          <cell r="D206" t="str">
            <v>Marqueur permanent PROGRESS - Pointe ogive    VERT</v>
          </cell>
          <cell r="E206">
            <v>155</v>
          </cell>
          <cell r="F206">
            <v>0.17</v>
          </cell>
        </row>
        <row r="207">
          <cell r="A207">
            <v>174140</v>
          </cell>
          <cell r="C207">
            <v>1</v>
          </cell>
          <cell r="D207" t="str">
            <v xml:space="preserve">Marqueur PROGRESS pour tableaux papier - bleu  </v>
          </cell>
          <cell r="E207">
            <v>153</v>
          </cell>
          <cell r="F207">
            <v>0.2</v>
          </cell>
        </row>
        <row r="208">
          <cell r="A208">
            <v>174254</v>
          </cell>
          <cell r="B208" t="str">
            <v>06</v>
          </cell>
          <cell r="C208">
            <v>1</v>
          </cell>
          <cell r="D208" t="str">
            <v>Surligneur PROGRESS    BLEU</v>
          </cell>
          <cell r="E208">
            <v>148</v>
          </cell>
          <cell r="F208">
            <v>0.14000000000000001</v>
          </cell>
        </row>
        <row r="209">
          <cell r="A209">
            <v>174254</v>
          </cell>
          <cell r="B209" t="str">
            <v>15</v>
          </cell>
          <cell r="C209">
            <v>1</v>
          </cell>
          <cell r="D209" t="str">
            <v>Surligneur PROGRESS    JAUNE</v>
          </cell>
          <cell r="E209">
            <v>148</v>
          </cell>
          <cell r="F209">
            <v>0.14000000000000001</v>
          </cell>
        </row>
        <row r="210">
          <cell r="A210">
            <v>174254</v>
          </cell>
          <cell r="B210" t="str">
            <v>18</v>
          </cell>
          <cell r="C210">
            <v>1</v>
          </cell>
          <cell r="D210" t="str">
            <v>Surligneur PROGRESS    ORANGE</v>
          </cell>
          <cell r="E210">
            <v>148</v>
          </cell>
          <cell r="F210">
            <v>0.14000000000000001</v>
          </cell>
        </row>
        <row r="211">
          <cell r="A211">
            <v>174254</v>
          </cell>
          <cell r="B211" t="str">
            <v>20</v>
          </cell>
          <cell r="C211">
            <v>1</v>
          </cell>
          <cell r="D211" t="str">
            <v>Surligneur PROGRESS    ROSE</v>
          </cell>
          <cell r="E211">
            <v>148</v>
          </cell>
          <cell r="F211">
            <v>0.14000000000000001</v>
          </cell>
        </row>
        <row r="212">
          <cell r="A212">
            <v>174254</v>
          </cell>
          <cell r="B212" t="str">
            <v>22</v>
          </cell>
          <cell r="C212">
            <v>1</v>
          </cell>
          <cell r="D212" t="str">
            <v>Surligneur PROGRESS    VERT</v>
          </cell>
          <cell r="E212">
            <v>148</v>
          </cell>
          <cell r="F212">
            <v>0.14000000000000001</v>
          </cell>
        </row>
        <row r="213">
          <cell r="A213">
            <v>142200</v>
          </cell>
          <cell r="C213">
            <v>1</v>
          </cell>
          <cell r="D213" t="str">
            <v xml:space="preserve">Feutre effaceur réécriveur REYNOLDS - 2 usages  </v>
          </cell>
          <cell r="E213">
            <v>158</v>
          </cell>
          <cell r="F213">
            <v>0.48</v>
          </cell>
        </row>
        <row r="214">
          <cell r="A214">
            <v>142214</v>
          </cell>
          <cell r="C214">
            <v>1</v>
          </cell>
          <cell r="D214" t="str">
            <v xml:space="preserve">Flacon correcteur à pinceau - 20 ml  </v>
          </cell>
          <cell r="E214">
            <v>159</v>
          </cell>
          <cell r="F214">
            <v>0.25</v>
          </cell>
        </row>
        <row r="215">
          <cell r="A215">
            <v>142237</v>
          </cell>
          <cell r="C215">
            <v>1</v>
          </cell>
          <cell r="D215" t="str">
            <v xml:space="preserve">Dévidoir PRITT Roller rechargeable - Largeur de bande 4,2 mm  </v>
          </cell>
          <cell r="E215">
            <v>161</v>
          </cell>
          <cell r="F215">
            <v>3.04</v>
          </cell>
        </row>
        <row r="216">
          <cell r="A216">
            <v>142238</v>
          </cell>
          <cell r="C216">
            <v>1</v>
          </cell>
          <cell r="D216" t="str">
            <v xml:space="preserve">Recharge PRITT Roller rechargeable - 4,2 mm  </v>
          </cell>
          <cell r="E216">
            <v>161</v>
          </cell>
          <cell r="F216">
            <v>1.9</v>
          </cell>
        </row>
        <row r="217">
          <cell r="A217">
            <v>178201</v>
          </cell>
          <cell r="C217">
            <v>1</v>
          </cell>
          <cell r="D217" t="str">
            <v xml:space="preserve">Taille-crayon en acier inoxydable/aluminium - 1 usage  </v>
          </cell>
          <cell r="E217">
            <v>144</v>
          </cell>
          <cell r="F217">
            <v>0.08</v>
          </cell>
        </row>
        <row r="218">
          <cell r="A218">
            <v>178202</v>
          </cell>
          <cell r="C218">
            <v>1</v>
          </cell>
          <cell r="D218" t="str">
            <v xml:space="preserve">Taille-crayon en acier inoxydable/aluminium - 2 usages  </v>
          </cell>
          <cell r="E218">
            <v>144</v>
          </cell>
          <cell r="F218">
            <v>0.16</v>
          </cell>
        </row>
        <row r="219">
          <cell r="A219">
            <v>136153</v>
          </cell>
          <cell r="C219">
            <v>1</v>
          </cell>
          <cell r="D219" t="str">
            <v xml:space="preserve">Perforateur 2 trous PROGRESS - 10 feuilles  </v>
          </cell>
          <cell r="E219">
            <v>187</v>
          </cell>
          <cell r="F219">
            <v>0.98</v>
          </cell>
        </row>
        <row r="220">
          <cell r="A220">
            <v>136157</v>
          </cell>
          <cell r="C220">
            <v>1</v>
          </cell>
          <cell r="D220" t="str">
            <v xml:space="preserve">Perforateur 4 trous PROGRESS  </v>
          </cell>
          <cell r="E220">
            <v>186</v>
          </cell>
          <cell r="F220">
            <v>4.25</v>
          </cell>
        </row>
        <row r="221">
          <cell r="A221">
            <v>237024</v>
          </cell>
          <cell r="B221" t="str">
            <v>06</v>
          </cell>
          <cell r="C221">
            <v>1</v>
          </cell>
          <cell r="D221" t="str">
            <v>Pot à crayons    BLEU</v>
          </cell>
          <cell r="E221">
            <v>314</v>
          </cell>
          <cell r="F221">
            <v>0.56000000000000005</v>
          </cell>
        </row>
        <row r="222">
          <cell r="A222">
            <v>237024</v>
          </cell>
          <cell r="B222" t="str">
            <v>13</v>
          </cell>
          <cell r="C222">
            <v>1</v>
          </cell>
          <cell r="D222" t="str">
            <v>Pot à crayons    INCOLORE</v>
          </cell>
          <cell r="E222">
            <v>314</v>
          </cell>
          <cell r="F222">
            <v>0.56000000000000005</v>
          </cell>
        </row>
        <row r="223">
          <cell r="A223">
            <v>237024</v>
          </cell>
          <cell r="B223" t="str">
            <v>17</v>
          </cell>
          <cell r="C223">
            <v>1</v>
          </cell>
          <cell r="D223" t="str">
            <v>Pot à crayons    NOIR</v>
          </cell>
          <cell r="E223">
            <v>314</v>
          </cell>
          <cell r="F223">
            <v>0.56000000000000005</v>
          </cell>
        </row>
        <row r="224">
          <cell r="A224">
            <v>157087</v>
          </cell>
          <cell r="C224">
            <v>100</v>
          </cell>
          <cell r="D224" t="str">
            <v xml:space="preserve">Punaises baïonnette N°2 - Ø 10 mm  </v>
          </cell>
          <cell r="E224">
            <v>178</v>
          </cell>
          <cell r="F224">
            <v>0.3</v>
          </cell>
        </row>
        <row r="225">
          <cell r="A225">
            <v>110115</v>
          </cell>
          <cell r="C225">
            <v>1</v>
          </cell>
          <cell r="D225" t="str">
            <v xml:space="preserve">Etui de pâte adhésive PATAFIX - jaune  </v>
          </cell>
          <cell r="E225">
            <v>169</v>
          </cell>
          <cell r="F225">
            <v>1.64</v>
          </cell>
        </row>
        <row r="226">
          <cell r="A226">
            <v>130337</v>
          </cell>
          <cell r="C226">
            <v>100</v>
          </cell>
          <cell r="D226" t="str">
            <v xml:space="preserve">Trombones acier galvanisé 32 mm  </v>
          </cell>
          <cell r="E226">
            <v>177</v>
          </cell>
          <cell r="F226">
            <v>0.17</v>
          </cell>
        </row>
        <row r="227">
          <cell r="A227">
            <v>296001</v>
          </cell>
          <cell r="B227" t="str">
            <v>15</v>
          </cell>
          <cell r="C227">
            <v>1</v>
          </cell>
          <cell r="D227" t="str">
            <v>Bloc Notes repositionnables PROGRESS 7,6 x 7,6 cm    JAUNE</v>
          </cell>
          <cell r="E227">
            <v>102</v>
          </cell>
          <cell r="F227">
            <v>0.11</v>
          </cell>
        </row>
        <row r="228">
          <cell r="A228">
            <v>296017</v>
          </cell>
          <cell r="C228">
            <v>1</v>
          </cell>
          <cell r="D228" t="str">
            <v xml:space="preserve">Bloc Notes repositionnables recyclés PROGRESS 7,6 x 7,6 cm  </v>
          </cell>
          <cell r="E228">
            <v>103</v>
          </cell>
          <cell r="F228">
            <v>0.18</v>
          </cell>
        </row>
        <row r="229">
          <cell r="A229">
            <v>296000</v>
          </cell>
          <cell r="B229" t="str">
            <v>15</v>
          </cell>
          <cell r="C229">
            <v>12</v>
          </cell>
          <cell r="D229" t="str">
            <v>Blocs Notes repositionnables PROGRESS 3,8 x 5,1 cm    JAUNE</v>
          </cell>
          <cell r="E229">
            <v>102</v>
          </cell>
          <cell r="F229">
            <v>0.72</v>
          </cell>
        </row>
        <row r="230">
          <cell r="A230">
            <v>296016</v>
          </cell>
          <cell r="C230">
            <v>12</v>
          </cell>
          <cell r="D230" t="str">
            <v xml:space="preserve">Blocs Notes repositionnables recyclés  PROGRESS 3,8 x 5,1cm  </v>
          </cell>
          <cell r="E230">
            <v>103</v>
          </cell>
          <cell r="F230">
            <v>1.08</v>
          </cell>
        </row>
        <row r="231">
          <cell r="A231">
            <v>112056</v>
          </cell>
          <cell r="C231">
            <v>1</v>
          </cell>
          <cell r="D231" t="str">
            <v xml:space="preserve">Bâton de colle PROGRESS - 10g  </v>
          </cell>
          <cell r="E231">
            <v>171</v>
          </cell>
          <cell r="F231">
            <v>0.16</v>
          </cell>
        </row>
        <row r="232">
          <cell r="A232">
            <v>112057</v>
          </cell>
          <cell r="C232">
            <v>1</v>
          </cell>
          <cell r="D232" t="str">
            <v xml:space="preserve">Bâton de colle PROGRESS - 20g  </v>
          </cell>
          <cell r="E232">
            <v>171</v>
          </cell>
          <cell r="F232">
            <v>0.23</v>
          </cell>
        </row>
        <row r="233">
          <cell r="A233">
            <v>112044</v>
          </cell>
          <cell r="C233">
            <v>1</v>
          </cell>
          <cell r="D233" t="str">
            <v xml:space="preserve">Tube de colle universelle PROGRESS - 30 ml  </v>
          </cell>
          <cell r="E233">
            <v>170</v>
          </cell>
          <cell r="F233">
            <v>0.33</v>
          </cell>
        </row>
        <row r="234">
          <cell r="A234">
            <v>110044</v>
          </cell>
          <cell r="C234">
            <v>1</v>
          </cell>
          <cell r="D234" t="str">
            <v xml:space="preserve">Adhésif transparent économique - 33 m x 19 mm  </v>
          </cell>
          <cell r="E234">
            <v>164</v>
          </cell>
          <cell r="F234">
            <v>0.17</v>
          </cell>
        </row>
        <row r="235">
          <cell r="A235">
            <v>182009</v>
          </cell>
          <cell r="C235">
            <v>1</v>
          </cell>
          <cell r="D235" t="str">
            <v xml:space="preserve">Compas Stop System  </v>
          </cell>
          <cell r="E235">
            <v>177</v>
          </cell>
          <cell r="F235">
            <v>1.64</v>
          </cell>
        </row>
        <row r="236">
          <cell r="A236">
            <v>182876</v>
          </cell>
          <cell r="C236">
            <v>1</v>
          </cell>
          <cell r="D236" t="str">
            <v xml:space="preserve">Règle de bureau simple PROGRESS - 30 cm  </v>
          </cell>
          <cell r="E236">
            <v>176</v>
          </cell>
          <cell r="F236">
            <v>0.17</v>
          </cell>
        </row>
        <row r="237">
          <cell r="A237">
            <v>182803</v>
          </cell>
          <cell r="C237">
            <v>1</v>
          </cell>
          <cell r="D237" t="str">
            <v xml:space="preserve">Régle de bureau simple PROGRESS - 20 cm  </v>
          </cell>
          <cell r="E237">
            <v>176</v>
          </cell>
          <cell r="F237">
            <v>0.11</v>
          </cell>
        </row>
        <row r="238">
          <cell r="A238">
            <v>183605</v>
          </cell>
          <cell r="C238">
            <v>1</v>
          </cell>
          <cell r="D238" t="str">
            <v xml:space="preserve">Equerre géométrique avec hypothénuse 45°  </v>
          </cell>
          <cell r="E238">
            <v>176</v>
          </cell>
          <cell r="F238">
            <v>0.77</v>
          </cell>
        </row>
        <row r="239">
          <cell r="A239">
            <v>162258</v>
          </cell>
          <cell r="C239">
            <v>1</v>
          </cell>
          <cell r="D239" t="str">
            <v xml:space="preserve">Ciseaux de poche bouts ronds - 13 cm  </v>
          </cell>
          <cell r="E239">
            <v>172</v>
          </cell>
          <cell r="F239">
            <v>0.9</v>
          </cell>
        </row>
        <row r="240">
          <cell r="A240">
            <v>162282</v>
          </cell>
          <cell r="C240">
            <v>1</v>
          </cell>
          <cell r="D240" t="str">
            <v xml:space="preserve">Paire de ciseaux de bureau bouts ronds - 17 cm  </v>
          </cell>
          <cell r="E240">
            <v>174</v>
          </cell>
          <cell r="F240">
            <v>1.35</v>
          </cell>
        </row>
        <row r="241">
          <cell r="A241">
            <v>172337</v>
          </cell>
          <cell r="C241">
            <v>100</v>
          </cell>
          <cell r="D241" t="str">
            <v xml:space="preserve">Craies enrobées blanches pour tableau noir  </v>
          </cell>
          <cell r="E241">
            <v>156</v>
          </cell>
          <cell r="F241">
            <v>2.76</v>
          </cell>
        </row>
        <row r="242">
          <cell r="A242">
            <v>172338</v>
          </cell>
          <cell r="C242">
            <v>100</v>
          </cell>
          <cell r="D242" t="str">
            <v xml:space="preserve">Craies enrobées pour tableau noir - coloris assortis  </v>
          </cell>
          <cell r="E242">
            <v>156</v>
          </cell>
          <cell r="F242">
            <v>4.99</v>
          </cell>
        </row>
        <row r="243">
          <cell r="A243">
            <v>223554</v>
          </cell>
          <cell r="C243">
            <v>500</v>
          </cell>
          <cell r="D243" t="str">
            <v xml:space="preserve">Enveloppes autocollantes 114x162 mm  </v>
          </cell>
          <cell r="E243">
            <v>76</v>
          </cell>
          <cell r="F243">
            <v>6.16</v>
          </cell>
        </row>
        <row r="244">
          <cell r="A244">
            <v>223561</v>
          </cell>
          <cell r="C244">
            <v>500</v>
          </cell>
          <cell r="D244" t="str">
            <v xml:space="preserve">Enveloppes autocollantes 110x220 mm sans fenêtre  </v>
          </cell>
          <cell r="E244">
            <v>76</v>
          </cell>
          <cell r="F244">
            <v>6.16</v>
          </cell>
        </row>
        <row r="245">
          <cell r="A245">
            <v>223521</v>
          </cell>
          <cell r="C245">
            <v>500</v>
          </cell>
          <cell r="D245" t="str">
            <v xml:space="preserve">Enveloppes autocollantes 110x220 mm avec fenêtre 45x100 mm  </v>
          </cell>
          <cell r="E245">
            <v>76</v>
          </cell>
          <cell r="F245">
            <v>6.92</v>
          </cell>
        </row>
        <row r="246">
          <cell r="A246">
            <v>223633</v>
          </cell>
          <cell r="C246">
            <v>500</v>
          </cell>
          <cell r="D246" t="str">
            <v xml:space="preserve">Pochettes autocollantes 162x229 mm  </v>
          </cell>
          <cell r="E246">
            <v>81</v>
          </cell>
          <cell r="F246">
            <v>8.84</v>
          </cell>
        </row>
        <row r="247">
          <cell r="A247">
            <v>223588</v>
          </cell>
          <cell r="C247">
            <v>250</v>
          </cell>
          <cell r="D247" t="str">
            <v xml:space="preserve">Pochettes autocollantes 260x330 mm  </v>
          </cell>
          <cell r="E247">
            <v>81</v>
          </cell>
          <cell r="F247">
            <v>10.48</v>
          </cell>
        </row>
        <row r="248">
          <cell r="A248">
            <v>223635</v>
          </cell>
          <cell r="C248">
            <v>250</v>
          </cell>
          <cell r="D248" t="str">
            <v xml:space="preserve">Pochettes autocollantes 229x324 mm  </v>
          </cell>
          <cell r="E248">
            <v>81</v>
          </cell>
          <cell r="F248">
            <v>7.39</v>
          </cell>
        </row>
        <row r="249">
          <cell r="A249">
            <v>223563</v>
          </cell>
          <cell r="C249">
            <v>500</v>
          </cell>
          <cell r="D249" t="str">
            <v xml:space="preserve">Enveloppes bande siliconée 110x220 mm sans fenêtre  </v>
          </cell>
          <cell r="E249">
            <v>76</v>
          </cell>
          <cell r="F249">
            <v>6.63</v>
          </cell>
        </row>
        <row r="250">
          <cell r="A250">
            <v>223630</v>
          </cell>
          <cell r="C250">
            <v>500</v>
          </cell>
          <cell r="D250" t="str">
            <v xml:space="preserve">Pochettes économiques bande siliconée 162x229 mm  </v>
          </cell>
          <cell r="E250">
            <v>81</v>
          </cell>
          <cell r="F250">
            <v>9.2200000000000006</v>
          </cell>
        </row>
        <row r="251">
          <cell r="A251">
            <v>223632</v>
          </cell>
          <cell r="C251">
            <v>250</v>
          </cell>
          <cell r="D251" t="str">
            <v xml:space="preserve">Pochettes bande siliconée 229x324 mm  </v>
          </cell>
          <cell r="E251">
            <v>81</v>
          </cell>
          <cell r="F251">
            <v>7.7</v>
          </cell>
        </row>
        <row r="252">
          <cell r="A252">
            <v>223727</v>
          </cell>
          <cell r="C252">
            <v>500</v>
          </cell>
          <cell r="D252" t="str">
            <v xml:space="preserve">Enveloppes 75g bande siliconée 110x220 mm  </v>
          </cell>
          <cell r="E252">
            <v>77</v>
          </cell>
          <cell r="F252">
            <v>7.42</v>
          </cell>
        </row>
        <row r="253">
          <cell r="A253">
            <v>223006</v>
          </cell>
          <cell r="C253">
            <v>500</v>
          </cell>
          <cell r="D253" t="str">
            <v xml:space="preserve">Enveloppes recyclées 80g autocollantes 110x220 mm  </v>
          </cell>
          <cell r="E253">
            <v>77</v>
          </cell>
          <cell r="F253">
            <v>10.06</v>
          </cell>
        </row>
        <row r="254">
          <cell r="A254">
            <v>246342</v>
          </cell>
          <cell r="C254">
            <v>1</v>
          </cell>
          <cell r="D254" t="str">
            <v xml:space="preserve">Boîte de 1400 étiquettes coins ronds L99,1 x H38,1 mm  </v>
          </cell>
          <cell r="E254">
            <v>88</v>
          </cell>
          <cell r="F254">
            <v>3.89</v>
          </cell>
        </row>
        <row r="255">
          <cell r="A255">
            <v>246343</v>
          </cell>
          <cell r="C255">
            <v>1</v>
          </cell>
          <cell r="D255" t="str">
            <v xml:space="preserve">Boîte de 800 étiquettes coins ronds L99,1 x H67,7 mm  </v>
          </cell>
          <cell r="E255">
            <v>88</v>
          </cell>
          <cell r="F255">
            <v>3.89</v>
          </cell>
        </row>
        <row r="256">
          <cell r="A256">
            <v>494161</v>
          </cell>
          <cell r="C256">
            <v>1</v>
          </cell>
          <cell r="D256" t="str">
            <v xml:space="preserve">Clé USB EMTEC C250 2 Go  </v>
          </cell>
          <cell r="E256">
            <v>0</v>
          </cell>
          <cell r="F256">
            <v>7.91</v>
          </cell>
        </row>
        <row r="257">
          <cell r="A257">
            <v>494160</v>
          </cell>
          <cell r="C257">
            <v>1</v>
          </cell>
          <cell r="D257" t="str">
            <v xml:space="preserve">Clé USB EMTEC C250 4 Go  </v>
          </cell>
          <cell r="E257">
            <v>0</v>
          </cell>
          <cell r="F257">
            <v>9.6999999999999993</v>
          </cell>
        </row>
        <row r="258">
          <cell r="A258">
            <v>494164</v>
          </cell>
          <cell r="C258">
            <v>1</v>
          </cell>
          <cell r="D258" t="str">
            <v xml:space="preserve">Clé USB EMTEC C250 8 Go  </v>
          </cell>
          <cell r="E258">
            <v>0</v>
          </cell>
          <cell r="F258">
            <v>17.13</v>
          </cell>
        </row>
        <row r="259">
          <cell r="A259">
            <v>494174</v>
          </cell>
          <cell r="C259">
            <v>1</v>
          </cell>
          <cell r="D259" t="str">
            <v xml:space="preserve">Clé USB EMTEC C250 16 Go  </v>
          </cell>
          <cell r="E259">
            <v>0</v>
          </cell>
          <cell r="F259">
            <v>32.03</v>
          </cell>
        </row>
        <row r="260">
          <cell r="A260">
            <v>494178</v>
          </cell>
          <cell r="C260">
            <v>1</v>
          </cell>
          <cell r="D260" t="str">
            <v xml:space="preserve">Clé USB EMTEC C250 32 Go  </v>
          </cell>
          <cell r="E260">
            <v>0</v>
          </cell>
          <cell r="F260">
            <v>56.48</v>
          </cell>
        </row>
        <row r="261">
          <cell r="A261">
            <v>174241</v>
          </cell>
          <cell r="B261" t="str">
            <v>06</v>
          </cell>
          <cell r="C261">
            <v>1</v>
          </cell>
          <cell r="D261" t="str">
            <v>Feutre PROGRESS - Ecriture fine    BLEU</v>
          </cell>
          <cell r="E261">
            <v>142</v>
          </cell>
          <cell r="F261">
            <v>0.16</v>
          </cell>
        </row>
        <row r="262">
          <cell r="A262">
            <v>174241</v>
          </cell>
          <cell r="B262" t="str">
            <v>17</v>
          </cell>
          <cell r="C262">
            <v>1</v>
          </cell>
          <cell r="D262" t="str">
            <v>Feutre PROGRESS - Ecriture fine    NOIR</v>
          </cell>
          <cell r="E262">
            <v>142</v>
          </cell>
          <cell r="F262">
            <v>0.16</v>
          </cell>
        </row>
        <row r="263">
          <cell r="A263">
            <v>174241</v>
          </cell>
          <cell r="B263" t="str">
            <v>19</v>
          </cell>
          <cell r="C263">
            <v>1</v>
          </cell>
          <cell r="D263" t="str">
            <v>Feutre PROGRESS - Ecriture fine    ROUGE</v>
          </cell>
          <cell r="E263">
            <v>142</v>
          </cell>
          <cell r="F263">
            <v>0.16</v>
          </cell>
        </row>
        <row r="264">
          <cell r="A264">
            <v>174241</v>
          </cell>
          <cell r="B264" t="str">
            <v>22</v>
          </cell>
          <cell r="C264">
            <v>1</v>
          </cell>
          <cell r="D264" t="str">
            <v>Feutre PROGRESS - Ecriture fine    VERT</v>
          </cell>
          <cell r="E264">
            <v>142</v>
          </cell>
          <cell r="F264">
            <v>0.16</v>
          </cell>
        </row>
        <row r="265">
          <cell r="A265">
            <v>158133</v>
          </cell>
          <cell r="C265">
            <v>1</v>
          </cell>
          <cell r="D265" t="str">
            <v xml:space="preserve">Brosse PROGRESS  </v>
          </cell>
          <cell r="E265">
            <v>276</v>
          </cell>
          <cell r="F265">
            <v>14.36</v>
          </cell>
        </row>
        <row r="266">
          <cell r="A266">
            <v>142244</v>
          </cell>
          <cell r="C266">
            <v>1</v>
          </cell>
          <cell r="D266" t="str">
            <v xml:space="preserve">Roller de correction PROGRESS - Largeur de bande 5 mm  </v>
          </cell>
          <cell r="E266">
            <v>161</v>
          </cell>
          <cell r="F266">
            <v>0.32</v>
          </cell>
        </row>
        <row r="267">
          <cell r="A267">
            <v>246341</v>
          </cell>
          <cell r="C267">
            <v>1</v>
          </cell>
          <cell r="D267" t="str">
            <v xml:space="preserve">Boîte de 1600 étiquettes coins ronds L99,1 x H33,9 mm  </v>
          </cell>
          <cell r="E267">
            <v>88</v>
          </cell>
          <cell r="F267">
            <v>4.13</v>
          </cell>
        </row>
        <row r="268">
          <cell r="A268">
            <v>174511</v>
          </cell>
          <cell r="C268">
            <v>1</v>
          </cell>
          <cell r="D268" t="str">
            <v xml:space="preserve">Marqueur PILOT V-Board Master Begreen - Pointe ogive - bleu  </v>
          </cell>
          <cell r="E268">
            <v>152</v>
          </cell>
          <cell r="F268">
            <v>1.1599999999999999</v>
          </cell>
        </row>
        <row r="269">
          <cell r="A269">
            <v>174512</v>
          </cell>
          <cell r="C269">
            <v>1</v>
          </cell>
          <cell r="D269" t="str">
            <v xml:space="preserve">Marqueur PILOT V-Board Master Begreen - Pointe ogive - noir  </v>
          </cell>
          <cell r="E269">
            <v>152</v>
          </cell>
          <cell r="F269">
            <v>1.1599999999999999</v>
          </cell>
        </row>
        <row r="270">
          <cell r="A270">
            <v>174513</v>
          </cell>
          <cell r="C270">
            <v>1</v>
          </cell>
          <cell r="D270" t="str">
            <v xml:space="preserve">Marqueur PILOT V-Board Master Begreen - Pointe ogive - rouge  </v>
          </cell>
          <cell r="E270">
            <v>152</v>
          </cell>
          <cell r="F270">
            <v>1.1599999999999999</v>
          </cell>
        </row>
        <row r="271">
          <cell r="A271">
            <v>174515</v>
          </cell>
          <cell r="C271">
            <v>1</v>
          </cell>
          <cell r="D271" t="str">
            <v xml:space="preserve">Recharge pour PILOT V-Board Master Begreen - Pointe ogive - bleu  </v>
          </cell>
          <cell r="E271">
            <v>152</v>
          </cell>
          <cell r="F271">
            <v>0.8</v>
          </cell>
        </row>
        <row r="272">
          <cell r="A272">
            <v>174516</v>
          </cell>
          <cell r="C272">
            <v>1</v>
          </cell>
          <cell r="D272" t="str">
            <v xml:space="preserve">Recharge pour PILOT V-Board Master Begreen - Pointe ogive - noir  </v>
          </cell>
          <cell r="E272">
            <v>152</v>
          </cell>
          <cell r="F272">
            <v>0.8</v>
          </cell>
        </row>
        <row r="273">
          <cell r="A273">
            <v>174517</v>
          </cell>
          <cell r="C273">
            <v>1</v>
          </cell>
          <cell r="D273" t="str">
            <v xml:space="preserve">Recharge pour PILOT V-Board Master Begreen - Pointe ogive - rouge  </v>
          </cell>
          <cell r="E273">
            <v>152</v>
          </cell>
          <cell r="F273">
            <v>0.8</v>
          </cell>
        </row>
        <row r="274">
          <cell r="A274">
            <v>172482</v>
          </cell>
          <cell r="C274">
            <v>1</v>
          </cell>
          <cell r="D274" t="str">
            <v xml:space="preserve">Stylo bille gel PILOT G1 grip 0.7 mm - bleu  </v>
          </cell>
          <cell r="E274">
            <v>130</v>
          </cell>
          <cell r="F274">
            <v>0.86</v>
          </cell>
        </row>
        <row r="275">
          <cell r="A275">
            <v>172483</v>
          </cell>
          <cell r="C275">
            <v>1</v>
          </cell>
          <cell r="D275" t="str">
            <v xml:space="preserve">Stylo bille gel PILOT G1 grip 0.7 mm - noir  </v>
          </cell>
          <cell r="E275">
            <v>130</v>
          </cell>
          <cell r="F275">
            <v>0.86</v>
          </cell>
        </row>
        <row r="276">
          <cell r="A276">
            <v>172484</v>
          </cell>
          <cell r="C276">
            <v>1</v>
          </cell>
          <cell r="D276" t="str">
            <v xml:space="preserve">Stylo bille gel PILOT G1 grip 0.7 mm -rouge  </v>
          </cell>
          <cell r="E276">
            <v>130</v>
          </cell>
          <cell r="F276">
            <v>0.86</v>
          </cell>
        </row>
        <row r="277">
          <cell r="A277">
            <v>294910</v>
          </cell>
          <cell r="C277">
            <v>5</v>
          </cell>
          <cell r="D277" t="str">
            <v xml:space="preserve">Ramettes papier blanc GREEN 70 A3 - 70g  </v>
          </cell>
          <cell r="E277">
            <v>55</v>
          </cell>
          <cell r="F277">
            <v>25.81</v>
          </cell>
        </row>
        <row r="278">
          <cell r="A278">
            <v>174193</v>
          </cell>
          <cell r="B278" t="str">
            <v>06</v>
          </cell>
          <cell r="C278">
            <v>1</v>
          </cell>
          <cell r="D278" t="str">
            <v>Marqueurs PENTEL Maxiflo - Pointe ogive    BLEU</v>
          </cell>
          <cell r="E278">
            <v>152</v>
          </cell>
          <cell r="F278">
            <v>1.18</v>
          </cell>
        </row>
        <row r="279">
          <cell r="A279">
            <v>174193</v>
          </cell>
          <cell r="B279" t="str">
            <v>17</v>
          </cell>
          <cell r="C279">
            <v>1</v>
          </cell>
          <cell r="D279" t="str">
            <v>Marqueurs PENTEL Maxiflo - Pointe ogive    NOIR</v>
          </cell>
          <cell r="E279">
            <v>152</v>
          </cell>
          <cell r="F279">
            <v>0</v>
          </cell>
        </row>
        <row r="280">
          <cell r="A280">
            <v>174193</v>
          </cell>
          <cell r="B280" t="str">
            <v>19</v>
          </cell>
          <cell r="C280">
            <v>1</v>
          </cell>
          <cell r="D280" t="str">
            <v>Marqueurs PENTEL Maxiflo - Pointe ogive    ROUGE</v>
          </cell>
          <cell r="E280">
            <v>152</v>
          </cell>
          <cell r="F280">
            <v>0</v>
          </cell>
        </row>
        <row r="281">
          <cell r="A281">
            <v>174193</v>
          </cell>
          <cell r="B281" t="str">
            <v>22</v>
          </cell>
          <cell r="C281">
            <v>1</v>
          </cell>
          <cell r="D281" t="str">
            <v>Marqueurs PENTEL Maxiflo - Pointe ogive    VERT</v>
          </cell>
          <cell r="E281">
            <v>152</v>
          </cell>
          <cell r="F281">
            <v>0</v>
          </cell>
        </row>
        <row r="282">
          <cell r="A282">
            <v>174194</v>
          </cell>
          <cell r="C282">
            <v>4</v>
          </cell>
          <cell r="D282" t="str">
            <v xml:space="preserve">Marqueurs PENTEL Maxiflo - Pointe ogive  </v>
          </cell>
          <cell r="E282">
            <v>152</v>
          </cell>
          <cell r="F282">
            <v>5.41</v>
          </cell>
        </row>
      </sheetData>
      <sheetData sheetId="1" refreshError="1"/>
    </sheetDataSet>
  </externalBook>
</externalLink>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laude-chenu.com/" TargetMode="External"/><Relationship Id="rId7" Type="http://schemas.openxmlformats.org/officeDocument/2006/relationships/drawing" Target="../drawings/drawing1.xml"/><Relationship Id="rId2" Type="http://schemas.openxmlformats.org/officeDocument/2006/relationships/hyperlink" Target="http://www.claude-chenu.com/" TargetMode="External"/><Relationship Id="rId1" Type="http://schemas.openxmlformats.org/officeDocument/2006/relationships/hyperlink" Target="http://www.claude-chenu.com/" TargetMode="External"/><Relationship Id="rId6" Type="http://schemas.openxmlformats.org/officeDocument/2006/relationships/printerSettings" Target="../printerSettings/printerSettings1.bin"/><Relationship Id="rId5" Type="http://schemas.openxmlformats.org/officeDocument/2006/relationships/hyperlink" Target="http://www.claude-chenu.com/" TargetMode="External"/><Relationship Id="rId4" Type="http://schemas.openxmlformats.org/officeDocument/2006/relationships/hyperlink" Target="http://www.claude-chenu.com/"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G28"/>
  <sheetViews>
    <sheetView workbookViewId="0">
      <selection activeCell="A2" sqref="A2:F2"/>
    </sheetView>
  </sheetViews>
  <sheetFormatPr baseColWidth="10" defaultColWidth="9.85546875" defaultRowHeight="16" x14ac:dyDescent="0.2"/>
  <cols>
    <col min="1" max="2" width="11.28515625" style="1" customWidth="1"/>
    <col min="3" max="3" width="12.28515625" style="1" bestFit="1" customWidth="1"/>
    <col min="4" max="5" width="11.28515625" style="1" customWidth="1"/>
    <col min="6" max="6" width="13.28515625" style="1" customWidth="1"/>
    <col min="7" max="7" width="9" style="1" customWidth="1"/>
    <col min="8" max="16384" width="9.85546875" style="1"/>
  </cols>
  <sheetData>
    <row r="1" spans="1:7" ht="30" customHeight="1" x14ac:dyDescent="0.2">
      <c r="A1" s="743" t="s">
        <v>46</v>
      </c>
      <c r="B1" s="744"/>
      <c r="C1" s="744"/>
      <c r="D1" s="744"/>
      <c r="E1" s="744"/>
      <c r="F1" s="745"/>
      <c r="G1" s="746">
        <v>6</v>
      </c>
    </row>
    <row r="2" spans="1:7" ht="22" customHeight="1" thickBot="1" x14ac:dyDescent="0.25">
      <c r="A2" s="748" t="s">
        <v>633</v>
      </c>
      <c r="B2" s="749"/>
      <c r="C2" s="749"/>
      <c r="D2" s="749"/>
      <c r="E2" s="749"/>
      <c r="F2" s="749"/>
      <c r="G2" s="747"/>
    </row>
    <row r="3" spans="1:7" ht="42" customHeight="1" thickBot="1" x14ac:dyDescent="0.25">
      <c r="A3" s="9"/>
      <c r="B3" s="10"/>
      <c r="C3" s="10"/>
      <c r="D3" s="10"/>
      <c r="E3" s="750"/>
      <c r="F3" s="750"/>
      <c r="G3" s="751" t="s">
        <v>23</v>
      </c>
    </row>
    <row r="4" spans="1:7" ht="21" customHeight="1" thickBot="1" x14ac:dyDescent="0.25">
      <c r="A4" s="753" t="s">
        <v>24</v>
      </c>
      <c r="B4" s="754"/>
      <c r="C4" s="754"/>
      <c r="D4" s="754"/>
      <c r="E4" s="754"/>
      <c r="F4" s="755"/>
      <c r="G4" s="752"/>
    </row>
    <row r="5" spans="1:7" ht="38" customHeight="1" x14ac:dyDescent="0.2">
      <c r="A5" s="11" t="s">
        <v>25</v>
      </c>
      <c r="B5" s="756"/>
      <c r="C5" s="757"/>
      <c r="D5" s="757"/>
      <c r="E5" s="757"/>
      <c r="F5" s="758"/>
      <c r="G5" s="752"/>
    </row>
    <row r="6" spans="1:7" ht="41" customHeight="1" x14ac:dyDescent="0.2">
      <c r="A6" s="12" t="s">
        <v>26</v>
      </c>
      <c r="B6" s="759" t="s">
        <v>137</v>
      </c>
      <c r="C6" s="760"/>
      <c r="D6" s="760"/>
      <c r="E6" s="760"/>
      <c r="F6" s="761"/>
      <c r="G6" s="752"/>
    </row>
    <row r="7" spans="1:7" ht="29" customHeight="1" x14ac:dyDescent="0.2">
      <c r="A7" s="12" t="s">
        <v>27</v>
      </c>
      <c r="B7" s="792" t="s">
        <v>441</v>
      </c>
      <c r="C7" s="793"/>
      <c r="D7" s="793"/>
      <c r="E7" s="793"/>
      <c r="F7" s="794"/>
      <c r="G7" s="752"/>
    </row>
    <row r="8" spans="1:7" ht="29" customHeight="1" x14ac:dyDescent="0.2">
      <c r="A8" s="12" t="s">
        <v>28</v>
      </c>
      <c r="B8" s="762" t="s">
        <v>138</v>
      </c>
      <c r="C8" s="763"/>
      <c r="D8" s="763"/>
      <c r="E8" s="763"/>
      <c r="F8" s="764"/>
      <c r="G8" s="752"/>
    </row>
    <row r="9" spans="1:7" ht="29" customHeight="1" x14ac:dyDescent="0.2">
      <c r="A9" s="765" t="s">
        <v>29</v>
      </c>
      <c r="B9" s="766" t="s">
        <v>139</v>
      </c>
      <c r="C9" s="767"/>
      <c r="D9" s="767"/>
      <c r="E9" s="767"/>
      <c r="F9" s="768"/>
      <c r="G9" s="752"/>
    </row>
    <row r="10" spans="1:7" ht="69" customHeight="1" x14ac:dyDescent="0.2">
      <c r="A10" s="765"/>
      <c r="B10" s="769" t="s">
        <v>442</v>
      </c>
      <c r="C10" s="770"/>
      <c r="D10" s="770"/>
      <c r="E10" s="770"/>
      <c r="F10" s="771"/>
      <c r="G10" s="752"/>
    </row>
    <row r="11" spans="1:7" ht="164" customHeight="1" thickBot="1" x14ac:dyDescent="0.25">
      <c r="A11" s="772" t="s">
        <v>30</v>
      </c>
      <c r="B11" s="773"/>
      <c r="C11" s="774" t="s">
        <v>665</v>
      </c>
      <c r="D11" s="775"/>
      <c r="E11" s="775"/>
      <c r="F11" s="776"/>
      <c r="G11" s="752"/>
    </row>
    <row r="12" spans="1:7" ht="28" customHeight="1" thickBot="1" x14ac:dyDescent="0.25">
      <c r="A12" s="21"/>
      <c r="B12" s="13"/>
      <c r="C12" s="14"/>
      <c r="D12" s="15"/>
      <c r="E12" s="15"/>
      <c r="F12" s="15"/>
      <c r="G12" s="752"/>
    </row>
    <row r="13" spans="1:7" ht="21" customHeight="1" thickBot="1" x14ac:dyDescent="0.25">
      <c r="A13" s="753" t="s">
        <v>31</v>
      </c>
      <c r="B13" s="754"/>
      <c r="C13" s="754"/>
      <c r="D13" s="754"/>
      <c r="E13" s="754"/>
      <c r="F13" s="754"/>
      <c r="G13" s="752"/>
    </row>
    <row r="14" spans="1:7" ht="191" customHeight="1" thickBot="1" x14ac:dyDescent="0.25">
      <c r="A14" s="808" t="s">
        <v>443</v>
      </c>
      <c r="B14" s="809"/>
      <c r="C14" s="809"/>
      <c r="D14" s="809"/>
      <c r="E14" s="809"/>
      <c r="F14" s="810"/>
      <c r="G14" s="752"/>
    </row>
    <row r="15" spans="1:7" ht="62" customHeight="1" thickBot="1" x14ac:dyDescent="0.25">
      <c r="A15" s="785" t="s">
        <v>444</v>
      </c>
      <c r="B15" s="786"/>
      <c r="C15" s="786"/>
      <c r="D15" s="786"/>
      <c r="E15" s="786"/>
      <c r="F15" s="787"/>
      <c r="G15" s="752"/>
    </row>
    <row r="16" spans="1:7" ht="76" customHeight="1" x14ac:dyDescent="0.2">
      <c r="A16" s="811" t="s">
        <v>40</v>
      </c>
      <c r="B16" s="812"/>
      <c r="C16" s="24" t="s">
        <v>142</v>
      </c>
      <c r="D16" s="783" t="s">
        <v>49</v>
      </c>
      <c r="E16" s="783"/>
      <c r="F16" s="784"/>
      <c r="G16" s="752"/>
    </row>
    <row r="17" spans="1:7" ht="101" customHeight="1" x14ac:dyDescent="0.2">
      <c r="A17" s="779" t="s">
        <v>32</v>
      </c>
      <c r="B17" s="780"/>
      <c r="C17" s="796" t="s">
        <v>447</v>
      </c>
      <c r="D17" s="796"/>
      <c r="E17" s="796"/>
      <c r="F17" s="797"/>
      <c r="G17" s="752"/>
    </row>
    <row r="18" spans="1:7" ht="36" customHeight="1" x14ac:dyDescent="0.2">
      <c r="A18" s="795" t="s">
        <v>38</v>
      </c>
      <c r="B18" s="795"/>
      <c r="C18" s="22" t="s">
        <v>445</v>
      </c>
      <c r="D18" s="788" t="s">
        <v>39</v>
      </c>
      <c r="E18" s="789"/>
      <c r="F18" s="23" t="s">
        <v>446</v>
      </c>
      <c r="G18" s="752"/>
    </row>
    <row r="19" spans="1:7" ht="49" customHeight="1" x14ac:dyDescent="0.2">
      <c r="A19" s="779" t="s">
        <v>41</v>
      </c>
      <c r="B19" s="780"/>
      <c r="C19" s="781" t="s">
        <v>43</v>
      </c>
      <c r="D19" s="781"/>
      <c r="E19" s="781"/>
      <c r="F19" s="782"/>
      <c r="G19" s="752"/>
    </row>
    <row r="20" spans="1:7" ht="31" customHeight="1" x14ac:dyDescent="0.2">
      <c r="A20" s="779" t="s">
        <v>42</v>
      </c>
      <c r="B20" s="780"/>
      <c r="C20" s="804" t="s">
        <v>140</v>
      </c>
      <c r="D20" s="777"/>
      <c r="E20" s="777"/>
      <c r="F20" s="778"/>
      <c r="G20" s="752"/>
    </row>
    <row r="21" spans="1:7" ht="31" customHeight="1" x14ac:dyDescent="0.2">
      <c r="A21" s="779" t="s">
        <v>33</v>
      </c>
      <c r="B21" s="780"/>
      <c r="C21" s="777" t="s">
        <v>140</v>
      </c>
      <c r="D21" s="777"/>
      <c r="E21" s="777"/>
      <c r="F21" s="778"/>
      <c r="G21" s="752"/>
    </row>
    <row r="22" spans="1:7" ht="48" customHeight="1" x14ac:dyDescent="0.2">
      <c r="A22" s="779" t="s">
        <v>34</v>
      </c>
      <c r="B22" s="780"/>
      <c r="C22" s="805" t="s">
        <v>141</v>
      </c>
      <c r="D22" s="806"/>
      <c r="E22" s="806"/>
      <c r="F22" s="807"/>
      <c r="G22" s="752"/>
    </row>
    <row r="23" spans="1:7" ht="23" customHeight="1" x14ac:dyDescent="0.2">
      <c r="A23" s="779" t="s">
        <v>35</v>
      </c>
      <c r="B23" s="780"/>
      <c r="C23" s="800" t="s">
        <v>448</v>
      </c>
      <c r="D23" s="800"/>
      <c r="E23" s="800"/>
      <c r="F23" s="801"/>
      <c r="G23" s="752"/>
    </row>
    <row r="24" spans="1:7" ht="23" customHeight="1" thickBot="1" x14ac:dyDescent="0.25">
      <c r="A24" s="798"/>
      <c r="B24" s="799"/>
      <c r="C24" s="802" t="s">
        <v>449</v>
      </c>
      <c r="D24" s="802"/>
      <c r="E24" s="802"/>
      <c r="F24" s="803"/>
      <c r="G24" s="752"/>
    </row>
    <row r="25" spans="1:7" ht="36" customHeight="1" thickBot="1" x14ac:dyDescent="0.25">
      <c r="A25" s="16"/>
      <c r="B25" s="17"/>
      <c r="C25" s="17"/>
      <c r="D25" s="790"/>
      <c r="E25" s="790"/>
      <c r="F25" s="791"/>
      <c r="G25" s="20"/>
    </row>
    <row r="26" spans="1:7" ht="51" customHeight="1" thickBot="1" x14ac:dyDescent="0.25">
      <c r="A26" s="19"/>
      <c r="B26" s="741" t="s">
        <v>36</v>
      </c>
      <c r="C26" s="741"/>
      <c r="D26" s="741"/>
      <c r="E26" s="741"/>
      <c r="F26" s="742"/>
      <c r="G26" s="18" t="s">
        <v>37</v>
      </c>
    </row>
    <row r="27" spans="1:7" ht="25.5" customHeight="1" x14ac:dyDescent="0.2"/>
    <row r="28" spans="1:7" ht="15.75" customHeight="1" x14ac:dyDescent="0.2"/>
  </sheetData>
  <mergeCells count="37">
    <mergeCell ref="D25:F25"/>
    <mergeCell ref="B7:F7"/>
    <mergeCell ref="A18:B18"/>
    <mergeCell ref="A17:B17"/>
    <mergeCell ref="C17:F17"/>
    <mergeCell ref="A23:B24"/>
    <mergeCell ref="C23:F23"/>
    <mergeCell ref="C24:F24"/>
    <mergeCell ref="A20:B20"/>
    <mergeCell ref="C20:F20"/>
    <mergeCell ref="A21:B21"/>
    <mergeCell ref="A22:B22"/>
    <mergeCell ref="C22:F22"/>
    <mergeCell ref="A13:F13"/>
    <mergeCell ref="A14:F14"/>
    <mergeCell ref="A16:B16"/>
    <mergeCell ref="A19:B19"/>
    <mergeCell ref="C19:F19"/>
    <mergeCell ref="D16:F16"/>
    <mergeCell ref="A15:F15"/>
    <mergeCell ref="D18:E18"/>
    <mergeCell ref="B26:F26"/>
    <mergeCell ref="A1:F1"/>
    <mergeCell ref="G1:G2"/>
    <mergeCell ref="A2:F2"/>
    <mergeCell ref="E3:F3"/>
    <mergeCell ref="G3:G24"/>
    <mergeCell ref="A4:F4"/>
    <mergeCell ref="B5:F5"/>
    <mergeCell ref="B6:F6"/>
    <mergeCell ref="B8:F8"/>
    <mergeCell ref="A9:A10"/>
    <mergeCell ref="B9:F9"/>
    <mergeCell ref="B10:F10"/>
    <mergeCell ref="A11:B11"/>
    <mergeCell ref="C11:F11"/>
    <mergeCell ref="C21:F21"/>
  </mergeCells>
  <phoneticPr fontId="30" type="noConversion"/>
  <hyperlinks>
    <hyperlink ref="B9" r:id="rId1" xr:uid="{00000000-0004-0000-0000-000000000000}"/>
    <hyperlink ref="C9" r:id="rId2" display="http://www.claude-chenu.com/" xr:uid="{00000000-0004-0000-0000-000001000000}"/>
    <hyperlink ref="D9" r:id="rId3" display="http://www.claude-chenu.com/" xr:uid="{00000000-0004-0000-0000-000002000000}"/>
    <hyperlink ref="E9" r:id="rId4" display="http://www.claude-chenu.com/" xr:uid="{00000000-0004-0000-0000-000003000000}"/>
    <hyperlink ref="F9" r:id="rId5" display="http://www.claude-chenu.com/" xr:uid="{00000000-0004-0000-0000-000004000000}"/>
  </hyperlinks>
  <printOptions horizontalCentered="1" verticalCentered="1"/>
  <pageMargins left="0.2" right="0.2" top="0.2" bottom="0.2" header="0.31" footer="0.12000000000000001"/>
  <pageSetup paperSize="9" fitToHeight="0" orientation="portrait" r:id="rId6"/>
  <drawing r:id="rId7"/>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249977111117893"/>
    <pageSetUpPr fitToPage="1"/>
  </sheetPr>
  <dimension ref="A1:AQ526"/>
  <sheetViews>
    <sheetView tabSelected="1" zoomScaleNormal="100" workbookViewId="0">
      <pane xSplit="4" topLeftCell="E1" activePane="topRight" state="frozen"/>
      <selection pane="topRight" activeCell="A3" sqref="A3:AP3"/>
    </sheetView>
  </sheetViews>
  <sheetFormatPr baseColWidth="10" defaultColWidth="10.7109375" defaultRowHeight="40" customHeight="1" x14ac:dyDescent="0.2"/>
  <cols>
    <col min="1" max="1" width="8" style="174" customWidth="1"/>
    <col min="2" max="2" width="46.28515625" style="44" customWidth="1"/>
    <col min="3" max="3" width="11.85546875" style="44" customWidth="1"/>
    <col min="4" max="4" width="11.28515625" style="529" customWidth="1"/>
    <col min="5" max="5" width="10.28515625" style="166" customWidth="1"/>
    <col min="6" max="6" width="6.7109375" style="167" hidden="1" customWidth="1"/>
    <col min="7" max="7" width="9.28515625" style="530" customWidth="1"/>
    <col min="8" max="8" width="10.85546875" style="175" hidden="1" customWidth="1"/>
    <col min="9" max="9" width="6.85546875" style="168" customWidth="1"/>
    <col min="10" max="10" width="16.140625" style="169" hidden="1" customWidth="1"/>
    <col min="11" max="11" width="5.85546875" style="170" hidden="1" customWidth="1"/>
    <col min="12" max="12" width="16.140625" style="170" hidden="1" customWidth="1"/>
    <col min="13" max="13" width="9.28515625" style="168" hidden="1" customWidth="1"/>
    <col min="14" max="14" width="11.7109375" style="171" hidden="1" customWidth="1"/>
    <col min="15" max="15" width="6.28515625" style="168" hidden="1" customWidth="1"/>
    <col min="16" max="16" width="16.140625" style="176" hidden="1" customWidth="1"/>
    <col min="17" max="17" width="16.140625" style="168" hidden="1" customWidth="1"/>
    <col min="18" max="18" width="16.140625" style="171" hidden="1" customWidth="1"/>
    <col min="19" max="19" width="5.140625" style="168" hidden="1" customWidth="1"/>
    <col min="20" max="20" width="16.140625" style="176" hidden="1" customWidth="1"/>
    <col min="21" max="21" width="16.140625" style="168" hidden="1" customWidth="1"/>
    <col min="22" max="22" width="16.140625" style="171" hidden="1" customWidth="1"/>
    <col min="23" max="23" width="5.140625" style="168" hidden="1" customWidth="1"/>
    <col min="24" max="24" width="16.140625" style="176" hidden="1" customWidth="1"/>
    <col min="25" max="25" width="16.140625" style="168" hidden="1" customWidth="1"/>
    <col min="26" max="26" width="16.140625" style="315" hidden="1" customWidth="1"/>
    <col min="27" max="27" width="8" style="168" hidden="1" customWidth="1"/>
    <col min="28" max="28" width="16.140625" style="325" hidden="1" customWidth="1"/>
    <col min="29" max="29" width="16.140625" style="168" hidden="1" customWidth="1"/>
    <col min="30" max="30" width="16.140625" style="172" hidden="1" customWidth="1"/>
    <col min="31" max="31" width="16.140625" style="354" hidden="1" customWidth="1"/>
    <col min="32" max="32" width="16.140625" style="172" hidden="1" customWidth="1"/>
    <col min="33" max="33" width="16.140625" style="313" hidden="1" customWidth="1"/>
    <col min="34" max="34" width="9.85546875" style="325" hidden="1" customWidth="1"/>
    <col min="35" max="35" width="9.85546875" style="172" customWidth="1"/>
    <col min="36" max="36" width="9.85546875" style="949" customWidth="1"/>
    <col min="37" max="37" width="9.85546875" style="957" customWidth="1"/>
    <col min="38" max="38" width="9.85546875" style="953" customWidth="1"/>
    <col min="39" max="39" width="16.140625" style="177" customWidth="1"/>
    <col min="40" max="40" width="31" style="178" customWidth="1"/>
    <col min="41" max="41" width="26.85546875" style="178" customWidth="1"/>
    <col min="42" max="42" width="12.5703125" style="173" customWidth="1"/>
    <col min="43" max="43" width="10.7109375" style="470"/>
    <col min="44" max="16384" width="10.7109375" style="44"/>
  </cols>
  <sheetData>
    <row r="1" spans="1:43" ht="40" customHeight="1" thickBot="1" x14ac:dyDescent="0.25">
      <c r="A1" s="34"/>
      <c r="B1" s="35" t="s">
        <v>456</v>
      </c>
      <c r="C1" s="488"/>
      <c r="D1" s="489"/>
      <c r="E1" s="490"/>
      <c r="F1" s="491"/>
      <c r="G1" s="492"/>
      <c r="H1" s="493"/>
      <c r="I1" s="494"/>
      <c r="J1" s="39"/>
      <c r="K1" s="37"/>
      <c r="L1" s="37"/>
      <c r="M1" s="38"/>
      <c r="N1" s="40"/>
      <c r="O1" s="38"/>
      <c r="P1" s="41"/>
      <c r="Q1" s="38"/>
      <c r="R1" s="40"/>
      <c r="S1" s="38"/>
      <c r="T1" s="41"/>
      <c r="U1" s="38"/>
      <c r="V1" s="40"/>
      <c r="W1" s="38"/>
      <c r="X1" s="41"/>
      <c r="Y1" s="38"/>
      <c r="Z1" s="314"/>
      <c r="AA1" s="38"/>
      <c r="AB1" s="38"/>
      <c r="AC1" s="38"/>
      <c r="AD1" s="40"/>
      <c r="AE1" s="554"/>
      <c r="AF1" s="40"/>
      <c r="AG1" s="312"/>
      <c r="AH1" s="38"/>
      <c r="AI1" s="40"/>
      <c r="AJ1" s="934"/>
      <c r="AK1" s="954"/>
      <c r="AL1" s="950"/>
      <c r="AM1" s="38"/>
      <c r="AN1" s="42"/>
      <c r="AO1" s="43"/>
      <c r="AP1" s="44"/>
    </row>
    <row r="2" spans="1:43" s="53" customFormat="1" ht="40" customHeight="1" thickBot="1" x14ac:dyDescent="0.25">
      <c r="A2" s="546" t="s">
        <v>659</v>
      </c>
      <c r="B2" s="45"/>
      <c r="C2" s="959"/>
      <c r="D2" s="960"/>
      <c r="E2" s="959"/>
      <c r="F2" s="961"/>
      <c r="G2" s="962"/>
      <c r="H2" s="963"/>
      <c r="I2" s="46"/>
      <c r="J2" s="47"/>
      <c r="K2" s="48"/>
      <c r="L2" s="48"/>
      <c r="M2" s="46"/>
      <c r="N2" s="49"/>
      <c r="O2" s="46"/>
      <c r="P2" s="50"/>
      <c r="Q2" s="46"/>
      <c r="R2" s="49"/>
      <c r="S2" s="46"/>
      <c r="T2" s="50"/>
      <c r="U2" s="46"/>
      <c r="V2" s="49"/>
      <c r="W2" s="46"/>
      <c r="X2" s="50"/>
      <c r="Y2" s="46"/>
      <c r="Z2" s="46"/>
      <c r="AA2" s="46"/>
      <c r="AB2" s="46"/>
      <c r="AC2" s="46"/>
      <c r="AD2" s="49"/>
      <c r="AE2" s="964"/>
      <c r="AF2" s="49"/>
      <c r="AG2" s="46"/>
      <c r="AH2" s="46"/>
      <c r="AI2" s="49"/>
      <c r="AJ2" s="46"/>
      <c r="AK2" s="965"/>
      <c r="AL2" s="962"/>
      <c r="AM2" s="51"/>
      <c r="AN2" s="52"/>
      <c r="AO2" s="52"/>
      <c r="AP2" s="454"/>
      <c r="AQ2" s="471"/>
    </row>
    <row r="3" spans="1:43" ht="40" customHeight="1" thickBot="1" x14ac:dyDescent="0.25">
      <c r="A3" s="822" t="s">
        <v>689</v>
      </c>
      <c r="B3" s="823"/>
      <c r="C3" s="823"/>
      <c r="D3" s="823"/>
      <c r="E3" s="823"/>
      <c r="F3" s="823"/>
      <c r="G3" s="823"/>
      <c r="H3" s="823"/>
      <c r="I3" s="823"/>
      <c r="J3" s="823"/>
      <c r="K3" s="823"/>
      <c r="L3" s="823"/>
      <c r="M3" s="823"/>
      <c r="N3" s="823"/>
      <c r="O3" s="823"/>
      <c r="P3" s="823"/>
      <c r="Q3" s="823"/>
      <c r="R3" s="823"/>
      <c r="S3" s="823"/>
      <c r="T3" s="823"/>
      <c r="U3" s="823"/>
      <c r="V3" s="823"/>
      <c r="W3" s="823"/>
      <c r="X3" s="823"/>
      <c r="Y3" s="823"/>
      <c r="Z3" s="823"/>
      <c r="AA3" s="823"/>
      <c r="AB3" s="823"/>
      <c r="AC3" s="823"/>
      <c r="AD3" s="823"/>
      <c r="AE3" s="823"/>
      <c r="AF3" s="823"/>
      <c r="AG3" s="823"/>
      <c r="AH3" s="823"/>
      <c r="AI3" s="823"/>
      <c r="AJ3" s="823"/>
      <c r="AK3" s="823"/>
      <c r="AL3" s="823"/>
      <c r="AM3" s="823"/>
      <c r="AN3" s="823"/>
      <c r="AO3" s="823"/>
      <c r="AP3" s="824"/>
    </row>
    <row r="4" spans="1:43" s="54" customFormat="1" ht="40" customHeight="1" thickBot="1" x14ac:dyDescent="0.25">
      <c r="A4" s="825" t="s">
        <v>455</v>
      </c>
      <c r="B4" s="826"/>
      <c r="C4" s="826"/>
      <c r="D4" s="826"/>
      <c r="E4" s="826"/>
      <c r="F4" s="826"/>
      <c r="G4" s="826"/>
      <c r="H4" s="826"/>
      <c r="I4" s="826"/>
      <c r="J4" s="826"/>
      <c r="K4" s="826"/>
      <c r="L4" s="826"/>
      <c r="M4" s="826"/>
      <c r="N4" s="826"/>
      <c r="O4" s="826"/>
      <c r="P4" s="826"/>
      <c r="Q4" s="826"/>
      <c r="R4" s="826"/>
      <c r="S4" s="826"/>
      <c r="T4" s="826"/>
      <c r="U4" s="826"/>
      <c r="V4" s="826"/>
      <c r="W4" s="826"/>
      <c r="X4" s="826"/>
      <c r="Y4" s="826"/>
      <c r="Z4" s="826"/>
      <c r="AA4" s="826"/>
      <c r="AB4" s="826"/>
      <c r="AC4" s="826"/>
      <c r="AD4" s="826"/>
      <c r="AE4" s="826"/>
      <c r="AF4" s="826"/>
      <c r="AG4" s="826"/>
      <c r="AH4" s="826"/>
      <c r="AI4" s="826"/>
      <c r="AJ4" s="826"/>
      <c r="AK4" s="826"/>
      <c r="AL4" s="826"/>
      <c r="AM4" s="826"/>
      <c r="AN4" s="826"/>
      <c r="AO4" s="826"/>
      <c r="AP4" s="827"/>
      <c r="AQ4" s="434"/>
    </row>
    <row r="5" spans="1:43" s="71" customFormat="1" ht="65" customHeight="1" thickBot="1" x14ac:dyDescent="0.25">
      <c r="A5" s="55"/>
      <c r="B5" s="56" t="s">
        <v>521</v>
      </c>
      <c r="C5" s="57" t="s">
        <v>453</v>
      </c>
      <c r="D5" s="495" t="s">
        <v>3</v>
      </c>
      <c r="E5" s="57" t="s">
        <v>47</v>
      </c>
      <c r="F5" s="496" t="s">
        <v>56</v>
      </c>
      <c r="G5" s="497" t="s">
        <v>57</v>
      </c>
      <c r="H5" s="498" t="s">
        <v>50</v>
      </c>
      <c r="I5" s="57" t="s">
        <v>460</v>
      </c>
      <c r="J5" s="58" t="s">
        <v>490</v>
      </c>
      <c r="K5" s="59" t="s">
        <v>492</v>
      </c>
      <c r="L5" s="59" t="s">
        <v>461</v>
      </c>
      <c r="M5" s="60" t="s">
        <v>462</v>
      </c>
      <c r="N5" s="61" t="s">
        <v>505</v>
      </c>
      <c r="O5" s="62" t="s">
        <v>492</v>
      </c>
      <c r="P5" s="62" t="s">
        <v>506</v>
      </c>
      <c r="Q5" s="63" t="s">
        <v>507</v>
      </c>
      <c r="R5" s="64" t="s">
        <v>518</v>
      </c>
      <c r="S5" s="65" t="s">
        <v>492</v>
      </c>
      <c r="T5" s="66" t="s">
        <v>510</v>
      </c>
      <c r="U5" s="65" t="s">
        <v>507</v>
      </c>
      <c r="V5" s="67" t="s">
        <v>517</v>
      </c>
      <c r="W5" s="68" t="s">
        <v>492</v>
      </c>
      <c r="X5" s="69" t="s">
        <v>516</v>
      </c>
      <c r="Y5" s="179" t="s">
        <v>507</v>
      </c>
      <c r="Z5" s="316" t="s">
        <v>519</v>
      </c>
      <c r="AA5" s="310" t="s">
        <v>492</v>
      </c>
      <c r="AB5" s="322" t="s">
        <v>520</v>
      </c>
      <c r="AC5" s="311" t="s">
        <v>507</v>
      </c>
      <c r="AD5" s="722" t="s">
        <v>683</v>
      </c>
      <c r="AE5" s="555" t="s">
        <v>492</v>
      </c>
      <c r="AF5" s="556" t="s">
        <v>682</v>
      </c>
      <c r="AG5" s="70" t="s">
        <v>507</v>
      </c>
      <c r="AH5" s="677" t="s">
        <v>679</v>
      </c>
      <c r="AI5" s="718" t="s">
        <v>680</v>
      </c>
      <c r="AJ5" s="935" t="s">
        <v>691</v>
      </c>
      <c r="AK5" s="955" t="s">
        <v>690</v>
      </c>
      <c r="AL5" s="951" t="s">
        <v>681</v>
      </c>
      <c r="AM5" s="178" t="s">
        <v>511</v>
      </c>
      <c r="AN5" s="57" t="s">
        <v>51</v>
      </c>
      <c r="AO5" s="57" t="s">
        <v>52</v>
      </c>
      <c r="AP5" s="455" t="s">
        <v>53</v>
      </c>
      <c r="AQ5" s="472"/>
    </row>
    <row r="6" spans="1:43" s="54" customFormat="1" ht="40" customHeight="1" thickBot="1" x14ac:dyDescent="0.25">
      <c r="A6" s="829" t="s">
        <v>48</v>
      </c>
      <c r="B6" s="72" t="s">
        <v>167</v>
      </c>
      <c r="C6" s="499" t="s">
        <v>228</v>
      </c>
      <c r="D6" s="500" t="s">
        <v>63</v>
      </c>
      <c r="E6" s="501" t="s">
        <v>144</v>
      </c>
      <c r="F6" s="73">
        <v>3.2130000000000001</v>
      </c>
      <c r="G6" s="74">
        <v>0.2</v>
      </c>
      <c r="H6" s="75">
        <f>F6*1.2</f>
        <v>3.8555999999999999</v>
      </c>
      <c r="I6" s="76" t="s">
        <v>478</v>
      </c>
      <c r="J6" s="77">
        <v>3.2130000000000001</v>
      </c>
      <c r="K6" s="78"/>
      <c r="L6" s="78">
        <f>(G6*(J6+K6))+(J6+K6)</f>
        <v>3.8555999999999999</v>
      </c>
      <c r="M6" s="74">
        <f t="shared" ref="M6:M7" si="0">((J6+K6)-F6)/F6</f>
        <v>0</v>
      </c>
      <c r="N6" s="79">
        <v>3.2130000000000001</v>
      </c>
      <c r="O6" s="74"/>
      <c r="P6" s="80">
        <f>G6*(N6+O6)+(N6+O6)</f>
        <v>3.8555999999999999</v>
      </c>
      <c r="Q6" s="74">
        <f>(P6-L6)/L6</f>
        <v>0</v>
      </c>
      <c r="R6" s="79">
        <v>3.3420000000000001</v>
      </c>
      <c r="S6" s="74"/>
      <c r="T6" s="78">
        <f>(G6*(R6+S6))+(R6+S6)</f>
        <v>4.0104000000000006</v>
      </c>
      <c r="U6" s="81">
        <f>(R6-N6)/N6</f>
        <v>4.0149393090569564E-2</v>
      </c>
      <c r="V6" s="79">
        <v>3.3420000000000001</v>
      </c>
      <c r="W6" s="74"/>
      <c r="X6" s="78">
        <f>(G6*(V6+W6))+(V6+W6)</f>
        <v>4.0104000000000006</v>
      </c>
      <c r="Y6" s="180">
        <f>(V6-R6)/R6</f>
        <v>0</v>
      </c>
      <c r="Z6" s="326">
        <v>3.4740000000000002</v>
      </c>
      <c r="AA6" s="81"/>
      <c r="AB6" s="323">
        <f>G6*(AA6+Z6)+(Z6+AA6)</f>
        <v>4.1688000000000001</v>
      </c>
      <c r="AC6" s="207">
        <f>(Z6-V6)/V6</f>
        <v>3.9497307001795365E-2</v>
      </c>
      <c r="AD6" s="678">
        <v>3.4740000000000002</v>
      </c>
      <c r="AE6" s="298"/>
      <c r="AF6" s="557">
        <f>G6*(AE6+AD6)+(AE6+AD6)</f>
        <v>4.1688000000000001</v>
      </c>
      <c r="AG6" s="420">
        <f>(AD6-Z6)/Z6</f>
        <v>0</v>
      </c>
      <c r="AH6" s="678">
        <v>3.4740000000000002</v>
      </c>
      <c r="AI6" s="360">
        <f>(G6*(AE6+AH6)+(AE6+AH6))</f>
        <v>4.1688000000000001</v>
      </c>
      <c r="AJ6" s="936">
        <v>3.4740000000000002</v>
      </c>
      <c r="AK6" s="956">
        <f>(G6*(AE6+AJ6)+(AE6+AJ6))</f>
        <v>4.1688000000000001</v>
      </c>
      <c r="AL6" s="952">
        <f>(AJ6-AH6)/AH6</f>
        <v>0</v>
      </c>
      <c r="AM6" s="187" t="s">
        <v>241</v>
      </c>
      <c r="AN6" s="82" t="s">
        <v>380</v>
      </c>
      <c r="AO6" s="82" t="s">
        <v>381</v>
      </c>
      <c r="AP6" s="456">
        <v>71</v>
      </c>
      <c r="AQ6" s="434"/>
    </row>
    <row r="7" spans="1:43" s="54" customFormat="1" ht="40" customHeight="1" thickBot="1" x14ac:dyDescent="0.25">
      <c r="A7" s="830"/>
      <c r="B7" s="83" t="s">
        <v>168</v>
      </c>
      <c r="C7" s="502" t="s">
        <v>229</v>
      </c>
      <c r="D7" s="503" t="s">
        <v>470</v>
      </c>
      <c r="E7" s="504" t="s">
        <v>145</v>
      </c>
      <c r="F7" s="84">
        <v>29.03</v>
      </c>
      <c r="G7" s="85">
        <v>0.2</v>
      </c>
      <c r="H7" s="95">
        <v>33.815999999999995</v>
      </c>
      <c r="I7" s="87" t="s">
        <v>476</v>
      </c>
      <c r="J7" s="88">
        <v>29.03</v>
      </c>
      <c r="K7" s="89"/>
      <c r="L7" s="89">
        <f>(G7*(J7+K7))+(J7+K7)</f>
        <v>34.835999999999999</v>
      </c>
      <c r="M7" s="85">
        <f t="shared" si="0"/>
        <v>0</v>
      </c>
      <c r="N7" s="90">
        <v>29.03</v>
      </c>
      <c r="O7" s="85"/>
      <c r="P7" s="91">
        <f t="shared" ref="P7:P81" si="1">G7*(N7+O7)+(N7+O7)</f>
        <v>34.835999999999999</v>
      </c>
      <c r="Q7" s="85">
        <f t="shared" ref="Q7:Q81" si="2">(P7-L7)/L7</f>
        <v>0</v>
      </c>
      <c r="R7" s="90">
        <v>29.03</v>
      </c>
      <c r="S7" s="85"/>
      <c r="T7" s="89">
        <f t="shared" ref="T7:T81" si="3">(G7*(R7+S7))+(R7+S7)</f>
        <v>34.835999999999999</v>
      </c>
      <c r="U7" s="92">
        <f t="shared" ref="U7:U81" si="4">(R7-N7)/N7</f>
        <v>0</v>
      </c>
      <c r="V7" s="90">
        <v>29.03</v>
      </c>
      <c r="W7" s="85"/>
      <c r="X7" s="89">
        <f t="shared" ref="X7:X81" si="5">(G7*(V7+W7))+(V7+W7)</f>
        <v>34.835999999999999</v>
      </c>
      <c r="Y7" s="181">
        <f t="shared" ref="Y7:Y81" si="6">(V7-R7)/R7</f>
        <v>0</v>
      </c>
      <c r="Z7" s="318">
        <v>27.86</v>
      </c>
      <c r="AA7" s="93"/>
      <c r="AB7" s="323">
        <f t="shared" ref="AB7:AB82" si="7">G7*(AA7+Z7)+(Z7+AA7)</f>
        <v>33.432000000000002</v>
      </c>
      <c r="AC7" s="222">
        <f t="shared" ref="AC7" si="8">(Z7-V7)/V7</f>
        <v>-4.030313468825359E-2</v>
      </c>
      <c r="AD7" s="679">
        <v>27.439</v>
      </c>
      <c r="AE7" s="298"/>
      <c r="AF7" s="557">
        <f t="shared" ref="AF7:AF81" si="9">G7*(AE7+AD7)+(AE7+AD7)</f>
        <v>32.9268</v>
      </c>
      <c r="AG7" s="420">
        <f t="shared" ref="AG7:AG81" si="10">(AD7-Z7)/Z7</f>
        <v>-1.5111270638908807E-2</v>
      </c>
      <c r="AH7" s="679">
        <v>27.439</v>
      </c>
      <c r="AI7" s="360">
        <f t="shared" ref="AI7:AI70" si="11">(G7*(AE7+AH7)+(AE7+AH7))</f>
        <v>32.9268</v>
      </c>
      <c r="AJ7" s="937">
        <v>28.295999999999999</v>
      </c>
      <c r="AK7" s="956">
        <f>(G7*(AE7+AJ7)+(AE7+AJ7))</f>
        <v>33.955199999999998</v>
      </c>
      <c r="AL7" s="952">
        <f>(AJ7-AH7)/AH7</f>
        <v>3.1232916651481445E-2</v>
      </c>
      <c r="AM7" s="188" t="s">
        <v>242</v>
      </c>
      <c r="AN7" s="94" t="s">
        <v>382</v>
      </c>
      <c r="AO7" s="94" t="s">
        <v>381</v>
      </c>
      <c r="AP7" s="457" t="s">
        <v>249</v>
      </c>
      <c r="AQ7" s="434"/>
    </row>
    <row r="8" spans="1:43" s="54" customFormat="1" ht="40" customHeight="1" thickBot="1" x14ac:dyDescent="0.25">
      <c r="A8" s="830"/>
      <c r="B8" s="83" t="s">
        <v>169</v>
      </c>
      <c r="C8" s="502" t="s">
        <v>228</v>
      </c>
      <c r="D8" s="503" t="s">
        <v>471</v>
      </c>
      <c r="E8" s="504" t="s">
        <v>145</v>
      </c>
      <c r="F8" s="84">
        <v>6.9690000000000003</v>
      </c>
      <c r="G8" s="85">
        <v>0.2</v>
      </c>
      <c r="H8" s="95">
        <f t="shared" ref="H8:H30" si="12">F8*1.2</f>
        <v>8.3628</v>
      </c>
      <c r="I8" s="87" t="s">
        <v>476</v>
      </c>
      <c r="J8" s="88">
        <v>6.9690000000000003</v>
      </c>
      <c r="K8" s="89"/>
      <c r="L8" s="89">
        <f t="shared" ref="L8:L38" si="13">(G8*(J8+K8))+(J8+K8)</f>
        <v>8.3628</v>
      </c>
      <c r="M8" s="85">
        <f t="shared" ref="M8:M38" si="14">((J8+K8)-F8)/F8</f>
        <v>0</v>
      </c>
      <c r="N8" s="90">
        <v>6.9690000000000003</v>
      </c>
      <c r="O8" s="85"/>
      <c r="P8" s="91">
        <f t="shared" si="1"/>
        <v>8.3628</v>
      </c>
      <c r="Q8" s="85">
        <f t="shared" si="2"/>
        <v>0</v>
      </c>
      <c r="R8" s="90">
        <v>7.2439999999999998</v>
      </c>
      <c r="S8" s="85"/>
      <c r="T8" s="89">
        <f t="shared" si="3"/>
        <v>8.6928000000000001</v>
      </c>
      <c r="U8" s="92">
        <f t="shared" si="4"/>
        <v>3.9460467785908948E-2</v>
      </c>
      <c r="V8" s="90">
        <v>7.2439999999999998</v>
      </c>
      <c r="W8" s="85"/>
      <c r="X8" s="89">
        <f t="shared" si="5"/>
        <v>8.6928000000000001</v>
      </c>
      <c r="Y8" s="181">
        <f t="shared" si="6"/>
        <v>0</v>
      </c>
      <c r="Z8" s="318">
        <v>7.6769999999999996</v>
      </c>
      <c r="AA8" s="93"/>
      <c r="AB8" s="323">
        <f t="shared" si="7"/>
        <v>9.2123999999999988</v>
      </c>
      <c r="AC8" s="222">
        <f t="shared" ref="AC8" si="15">(Z8-V8)/V8</f>
        <v>5.9773605742683582E-2</v>
      </c>
      <c r="AD8" s="679">
        <v>7.5670000000000002</v>
      </c>
      <c r="AE8" s="298"/>
      <c r="AF8" s="557">
        <f t="shared" si="9"/>
        <v>9.0804000000000009</v>
      </c>
      <c r="AG8" s="420">
        <f t="shared" si="10"/>
        <v>-1.4328513742347197E-2</v>
      </c>
      <c r="AH8" s="679">
        <v>7.5670000000000002</v>
      </c>
      <c r="AI8" s="360">
        <f t="shared" si="11"/>
        <v>9.0804000000000009</v>
      </c>
      <c r="AJ8" s="937">
        <v>7.5670000000000002</v>
      </c>
      <c r="AK8" s="956">
        <f>(G8*(AE8+AJ8)+(AE8+AJ8))</f>
        <v>9.0804000000000009</v>
      </c>
      <c r="AL8" s="952">
        <f>(AJ8-AH8)/AH8</f>
        <v>0</v>
      </c>
      <c r="AM8" s="189" t="s">
        <v>241</v>
      </c>
      <c r="AN8" s="94" t="s">
        <v>380</v>
      </c>
      <c r="AO8" s="94" t="s">
        <v>381</v>
      </c>
      <c r="AP8" s="457">
        <v>71</v>
      </c>
      <c r="AQ8" s="434"/>
    </row>
    <row r="9" spans="1:43" s="54" customFormat="1" ht="40" customHeight="1" thickBot="1" x14ac:dyDescent="0.25">
      <c r="A9" s="830"/>
      <c r="B9" s="83" t="s">
        <v>170</v>
      </c>
      <c r="C9" s="502" t="s">
        <v>230</v>
      </c>
      <c r="D9" s="96" t="s">
        <v>64</v>
      </c>
      <c r="E9" s="504" t="s">
        <v>145</v>
      </c>
      <c r="F9" s="84">
        <v>11.32</v>
      </c>
      <c r="G9" s="85">
        <v>0.2</v>
      </c>
      <c r="H9" s="95">
        <f t="shared" si="12"/>
        <v>13.584</v>
      </c>
      <c r="I9" s="87" t="s">
        <v>476</v>
      </c>
      <c r="J9" s="88">
        <v>11.32</v>
      </c>
      <c r="K9" s="89"/>
      <c r="L9" s="89">
        <f t="shared" si="13"/>
        <v>13.584</v>
      </c>
      <c r="M9" s="85">
        <f t="shared" si="14"/>
        <v>0</v>
      </c>
      <c r="N9" s="90">
        <v>11.32</v>
      </c>
      <c r="O9" s="85"/>
      <c r="P9" s="91">
        <f t="shared" si="1"/>
        <v>13.584</v>
      </c>
      <c r="Q9" s="85">
        <f t="shared" si="2"/>
        <v>0</v>
      </c>
      <c r="R9" s="90">
        <v>11.32</v>
      </c>
      <c r="S9" s="85"/>
      <c r="T9" s="89">
        <f t="shared" si="3"/>
        <v>13.584</v>
      </c>
      <c r="U9" s="92">
        <f t="shared" si="4"/>
        <v>0</v>
      </c>
      <c r="V9" s="90">
        <v>11.32</v>
      </c>
      <c r="W9" s="85"/>
      <c r="X9" s="89">
        <f t="shared" si="5"/>
        <v>13.584</v>
      </c>
      <c r="Y9" s="181">
        <f t="shared" si="6"/>
        <v>0</v>
      </c>
      <c r="Z9" s="318">
        <v>11.32</v>
      </c>
      <c r="AA9" s="93"/>
      <c r="AB9" s="323">
        <f t="shared" si="7"/>
        <v>13.584</v>
      </c>
      <c r="AC9" s="222">
        <f t="shared" ref="AC9:AC17" si="16">(Z9-V9)/V9</f>
        <v>0</v>
      </c>
      <c r="AD9" s="679">
        <v>11.32</v>
      </c>
      <c r="AE9" s="298"/>
      <c r="AF9" s="557">
        <f t="shared" si="9"/>
        <v>13.584</v>
      </c>
      <c r="AG9" s="420">
        <f t="shared" si="10"/>
        <v>0</v>
      </c>
      <c r="AH9" s="679">
        <v>11.32</v>
      </c>
      <c r="AI9" s="360">
        <f t="shared" si="11"/>
        <v>13.584</v>
      </c>
      <c r="AJ9" s="937">
        <v>11.32</v>
      </c>
      <c r="AK9" s="956">
        <f>(G9*(AE9+AJ9)+(AE9+AJ9))</f>
        <v>13.584</v>
      </c>
      <c r="AL9" s="952">
        <f>(AJ9-AH9)/AH9</f>
        <v>0</v>
      </c>
      <c r="AM9" s="188">
        <v>20</v>
      </c>
      <c r="AN9" s="94" t="s">
        <v>383</v>
      </c>
      <c r="AO9" s="94" t="s">
        <v>384</v>
      </c>
      <c r="AP9" s="457">
        <v>79</v>
      </c>
      <c r="AQ9" s="434"/>
    </row>
    <row r="10" spans="1:43" s="54" customFormat="1" ht="40" customHeight="1" thickBot="1" x14ac:dyDescent="0.25">
      <c r="A10" s="830"/>
      <c r="B10" s="83" t="s">
        <v>171</v>
      </c>
      <c r="C10" s="502" t="s">
        <v>230</v>
      </c>
      <c r="D10" s="96" t="s">
        <v>472</v>
      </c>
      <c r="E10" s="94" t="s">
        <v>146</v>
      </c>
      <c r="F10" s="84">
        <v>8.4849999999999994</v>
      </c>
      <c r="G10" s="85">
        <v>0.2</v>
      </c>
      <c r="H10" s="95">
        <f t="shared" si="12"/>
        <v>10.181999999999999</v>
      </c>
      <c r="I10" s="87" t="s">
        <v>477</v>
      </c>
      <c r="J10" s="88">
        <v>8.4849999999999994</v>
      </c>
      <c r="K10" s="89"/>
      <c r="L10" s="89">
        <f t="shared" si="13"/>
        <v>10.181999999999999</v>
      </c>
      <c r="M10" s="85">
        <f t="shared" si="14"/>
        <v>0</v>
      </c>
      <c r="N10" s="90">
        <v>8.4849999999999994</v>
      </c>
      <c r="O10" s="85"/>
      <c r="P10" s="91">
        <f t="shared" si="1"/>
        <v>10.181999999999999</v>
      </c>
      <c r="Q10" s="85">
        <f t="shared" si="2"/>
        <v>0</v>
      </c>
      <c r="R10" s="90">
        <v>8.4849999999999994</v>
      </c>
      <c r="S10" s="85"/>
      <c r="T10" s="89">
        <f t="shared" si="3"/>
        <v>10.181999999999999</v>
      </c>
      <c r="U10" s="92">
        <f t="shared" si="4"/>
        <v>0</v>
      </c>
      <c r="V10" s="90">
        <v>8.4849999999999994</v>
      </c>
      <c r="W10" s="85"/>
      <c r="X10" s="89">
        <f t="shared" si="5"/>
        <v>10.181999999999999</v>
      </c>
      <c r="Y10" s="181">
        <f t="shared" si="6"/>
        <v>0</v>
      </c>
      <c r="Z10" s="318">
        <v>8.4849999999999994</v>
      </c>
      <c r="AA10" s="93"/>
      <c r="AB10" s="323">
        <f t="shared" si="7"/>
        <v>10.181999999999999</v>
      </c>
      <c r="AC10" s="222">
        <f t="shared" si="16"/>
        <v>0</v>
      </c>
      <c r="AD10" s="679">
        <v>7.7960000000000003</v>
      </c>
      <c r="AE10" s="298"/>
      <c r="AF10" s="557">
        <f t="shared" si="9"/>
        <v>9.3552</v>
      </c>
      <c r="AG10" s="420">
        <f t="shared" si="10"/>
        <v>-8.1202121390689358E-2</v>
      </c>
      <c r="AH10" s="679">
        <v>7.7960000000000003</v>
      </c>
      <c r="AI10" s="360">
        <f t="shared" si="11"/>
        <v>9.3552</v>
      </c>
      <c r="AJ10" s="937">
        <v>7.7960000000000003</v>
      </c>
      <c r="AK10" s="956">
        <f>(G10*(AE10+AJ10)+(AE10+AJ10))</f>
        <v>9.3552</v>
      </c>
      <c r="AL10" s="952">
        <f>(AJ10-AH10)/AH10</f>
        <v>0</v>
      </c>
      <c r="AM10" s="188" t="s">
        <v>242</v>
      </c>
      <c r="AN10" s="94" t="s">
        <v>385</v>
      </c>
      <c r="AO10" s="94" t="s">
        <v>386</v>
      </c>
      <c r="AP10" s="457">
        <v>19</v>
      </c>
      <c r="AQ10" s="434"/>
    </row>
    <row r="11" spans="1:43" s="54" customFormat="1" ht="40" customHeight="1" thickBot="1" x14ac:dyDescent="0.25">
      <c r="A11" s="830"/>
      <c r="B11" s="83" t="s">
        <v>172</v>
      </c>
      <c r="C11" s="502" t="s">
        <v>228</v>
      </c>
      <c r="D11" s="96" t="s">
        <v>65</v>
      </c>
      <c r="E11" s="94" t="s">
        <v>145</v>
      </c>
      <c r="F11" s="84">
        <v>8.59</v>
      </c>
      <c r="G11" s="85">
        <v>0.2</v>
      </c>
      <c r="H11" s="95">
        <f t="shared" si="12"/>
        <v>10.308</v>
      </c>
      <c r="I11" s="87" t="s">
        <v>476</v>
      </c>
      <c r="J11" s="88">
        <v>8.59</v>
      </c>
      <c r="K11" s="89"/>
      <c r="L11" s="89">
        <f t="shared" si="13"/>
        <v>10.308</v>
      </c>
      <c r="M11" s="85">
        <f t="shared" si="14"/>
        <v>0</v>
      </c>
      <c r="N11" s="90">
        <v>8.59</v>
      </c>
      <c r="O11" s="85"/>
      <c r="P11" s="91">
        <f t="shared" si="1"/>
        <v>10.308</v>
      </c>
      <c r="Q11" s="85">
        <f t="shared" si="2"/>
        <v>0</v>
      </c>
      <c r="R11" s="90">
        <v>8.9320000000000004</v>
      </c>
      <c r="S11" s="85"/>
      <c r="T11" s="89">
        <f t="shared" si="3"/>
        <v>10.718400000000001</v>
      </c>
      <c r="U11" s="92">
        <f t="shared" si="4"/>
        <v>3.9813736903376078E-2</v>
      </c>
      <c r="V11" s="90">
        <v>8.9320000000000004</v>
      </c>
      <c r="W11" s="85"/>
      <c r="X11" s="89">
        <f t="shared" si="5"/>
        <v>10.718400000000001</v>
      </c>
      <c r="Y11" s="181">
        <f t="shared" si="6"/>
        <v>0</v>
      </c>
      <c r="Z11" s="318">
        <v>9.2899999999999991</v>
      </c>
      <c r="AA11" s="93"/>
      <c r="AB11" s="323">
        <f t="shared" si="7"/>
        <v>11.148</v>
      </c>
      <c r="AC11" s="222">
        <f t="shared" si="16"/>
        <v>4.0080609046126148E-2</v>
      </c>
      <c r="AD11" s="679">
        <v>9.2899999999999991</v>
      </c>
      <c r="AE11" s="298"/>
      <c r="AF11" s="557">
        <f t="shared" si="9"/>
        <v>11.148</v>
      </c>
      <c r="AG11" s="420">
        <f t="shared" si="10"/>
        <v>0</v>
      </c>
      <c r="AH11" s="679">
        <v>9.2899999999999991</v>
      </c>
      <c r="AI11" s="360">
        <f t="shared" si="11"/>
        <v>11.148</v>
      </c>
      <c r="AJ11" s="937">
        <v>9.2899999999999991</v>
      </c>
      <c r="AK11" s="956">
        <f>(G11*(AE11+AJ11)+(AE11+AJ11))</f>
        <v>11.148</v>
      </c>
      <c r="AL11" s="952">
        <f>(AJ11-AH11)/AH11</f>
        <v>0</v>
      </c>
      <c r="AM11" s="189" t="s">
        <v>241</v>
      </c>
      <c r="AN11" s="94" t="s">
        <v>387</v>
      </c>
      <c r="AO11" s="94" t="s">
        <v>388</v>
      </c>
      <c r="AP11" s="457">
        <v>19</v>
      </c>
      <c r="AQ11" s="434"/>
    </row>
    <row r="12" spans="1:43" s="54" customFormat="1" ht="40" customHeight="1" thickBot="1" x14ac:dyDescent="0.25">
      <c r="A12" s="830"/>
      <c r="B12" s="83" t="s">
        <v>173</v>
      </c>
      <c r="C12" s="502" t="s">
        <v>231</v>
      </c>
      <c r="D12" s="96" t="s">
        <v>55</v>
      </c>
      <c r="E12" s="94" t="s">
        <v>145</v>
      </c>
      <c r="F12" s="84">
        <v>26.219000000000001</v>
      </c>
      <c r="G12" s="85">
        <v>0.2</v>
      </c>
      <c r="H12" s="95">
        <v>29.27</v>
      </c>
      <c r="I12" s="87" t="s">
        <v>476</v>
      </c>
      <c r="J12" s="88">
        <v>26.219000000000001</v>
      </c>
      <c r="K12" s="89"/>
      <c r="L12" s="89">
        <f t="shared" si="13"/>
        <v>31.462800000000001</v>
      </c>
      <c r="M12" s="85">
        <f t="shared" si="14"/>
        <v>0</v>
      </c>
      <c r="N12" s="90">
        <v>28.367999999999999</v>
      </c>
      <c r="O12" s="85"/>
      <c r="P12" s="91">
        <f t="shared" si="1"/>
        <v>34.041600000000003</v>
      </c>
      <c r="Q12" s="85">
        <f t="shared" si="2"/>
        <v>8.1963461611808258E-2</v>
      </c>
      <c r="R12" s="90">
        <v>28.367999999999999</v>
      </c>
      <c r="S12" s="85"/>
      <c r="T12" s="89">
        <f t="shared" si="3"/>
        <v>34.041600000000003</v>
      </c>
      <c r="U12" s="92">
        <f t="shared" si="4"/>
        <v>0</v>
      </c>
      <c r="V12" s="90">
        <v>28.367999999999999</v>
      </c>
      <c r="W12" s="85"/>
      <c r="X12" s="89">
        <f t="shared" si="5"/>
        <v>34.041600000000003</v>
      </c>
      <c r="Y12" s="181">
        <f t="shared" si="6"/>
        <v>0</v>
      </c>
      <c r="Z12" s="318">
        <v>29.754000000000001</v>
      </c>
      <c r="AA12" s="93"/>
      <c r="AB12" s="323">
        <f t="shared" si="7"/>
        <v>35.704800000000006</v>
      </c>
      <c r="AC12" s="222">
        <f t="shared" si="16"/>
        <v>4.8857868020304666E-2</v>
      </c>
      <c r="AD12" s="679">
        <v>29.754000000000001</v>
      </c>
      <c r="AE12" s="298"/>
      <c r="AF12" s="557">
        <f t="shared" si="9"/>
        <v>35.704800000000006</v>
      </c>
      <c r="AG12" s="420">
        <f t="shared" si="10"/>
        <v>0</v>
      </c>
      <c r="AH12" s="679">
        <v>29.754000000000001</v>
      </c>
      <c r="AI12" s="360">
        <f t="shared" si="11"/>
        <v>35.704800000000006</v>
      </c>
      <c r="AJ12" s="937">
        <v>29.754000000000001</v>
      </c>
      <c r="AK12" s="956">
        <f>(G12*(AE12+AJ12)+(AE12+AJ12))</f>
        <v>35.704800000000006</v>
      </c>
      <c r="AL12" s="952">
        <f>(AJ12-AH12)/AH12</f>
        <v>0</v>
      </c>
      <c r="AM12" s="190"/>
      <c r="AN12" s="94" t="s">
        <v>389</v>
      </c>
      <c r="AO12" s="94" t="s">
        <v>381</v>
      </c>
      <c r="AP12" s="457" t="s">
        <v>243</v>
      </c>
      <c r="AQ12" s="434"/>
    </row>
    <row r="13" spans="1:43" s="54" customFormat="1" ht="40" customHeight="1" thickBot="1" x14ac:dyDescent="0.25">
      <c r="A13" s="830"/>
      <c r="B13" s="83" t="s">
        <v>174</v>
      </c>
      <c r="C13" s="502" t="s">
        <v>230</v>
      </c>
      <c r="D13" s="505" t="s">
        <v>473</v>
      </c>
      <c r="E13" s="506" t="s">
        <v>474</v>
      </c>
      <c r="F13" s="84">
        <v>4.71</v>
      </c>
      <c r="G13" s="507">
        <v>5.5E-2</v>
      </c>
      <c r="H13" s="95">
        <f t="shared" si="12"/>
        <v>5.6520000000000001</v>
      </c>
      <c r="I13" s="87" t="s">
        <v>479</v>
      </c>
      <c r="J13" s="88">
        <v>4.71</v>
      </c>
      <c r="K13" s="89"/>
      <c r="L13" s="89">
        <f t="shared" si="13"/>
        <v>4.9690500000000002</v>
      </c>
      <c r="M13" s="85">
        <f t="shared" si="14"/>
        <v>0</v>
      </c>
      <c r="N13" s="90">
        <v>4.71</v>
      </c>
      <c r="O13" s="85"/>
      <c r="P13" s="91">
        <f t="shared" si="1"/>
        <v>4.9690500000000002</v>
      </c>
      <c r="Q13" s="85">
        <f t="shared" si="2"/>
        <v>0</v>
      </c>
      <c r="R13" s="90">
        <v>4.899</v>
      </c>
      <c r="S13" s="85"/>
      <c r="T13" s="89">
        <f t="shared" si="3"/>
        <v>5.1684450000000002</v>
      </c>
      <c r="U13" s="92">
        <f t="shared" si="4"/>
        <v>4.0127388535031859E-2</v>
      </c>
      <c r="V13" s="90">
        <v>4.899</v>
      </c>
      <c r="W13" s="85"/>
      <c r="X13" s="89">
        <f t="shared" si="5"/>
        <v>5.1684450000000002</v>
      </c>
      <c r="Y13" s="181">
        <f t="shared" si="6"/>
        <v>0</v>
      </c>
      <c r="Z13" s="318">
        <v>5.0940000000000003</v>
      </c>
      <c r="AA13" s="93"/>
      <c r="AB13" s="323">
        <f t="shared" si="7"/>
        <v>5.3741700000000003</v>
      </c>
      <c r="AC13" s="222">
        <f t="shared" si="16"/>
        <v>3.9804041641151311E-2</v>
      </c>
      <c r="AD13" s="679">
        <v>5.0179999999999998</v>
      </c>
      <c r="AE13" s="298"/>
      <c r="AF13" s="557">
        <f t="shared" si="9"/>
        <v>5.29399</v>
      </c>
      <c r="AG13" s="420">
        <f t="shared" si="10"/>
        <v>-1.4919513152728801E-2</v>
      </c>
      <c r="AH13" s="679">
        <v>5.0179999999999998</v>
      </c>
      <c r="AI13" s="360">
        <f t="shared" si="11"/>
        <v>5.29399</v>
      </c>
      <c r="AJ13" s="937">
        <v>5.0179999999999998</v>
      </c>
      <c r="AK13" s="956">
        <f>(G13*(AE13+AJ13)+(AE13+AJ13))</f>
        <v>5.29399</v>
      </c>
      <c r="AL13" s="952">
        <f>(AJ13-AH13)/AH13</f>
        <v>0</v>
      </c>
      <c r="AM13" s="188" t="s">
        <v>242</v>
      </c>
      <c r="AN13" s="94" t="s">
        <v>390</v>
      </c>
      <c r="AO13" s="94" t="s">
        <v>386</v>
      </c>
      <c r="AP13" s="457" t="s">
        <v>249</v>
      </c>
      <c r="AQ13" s="434"/>
    </row>
    <row r="14" spans="1:43" s="54" customFormat="1" ht="40" customHeight="1" thickBot="1" x14ac:dyDescent="0.25">
      <c r="A14" s="830"/>
      <c r="B14" s="83" t="s">
        <v>175</v>
      </c>
      <c r="C14" s="502" t="s">
        <v>232</v>
      </c>
      <c r="D14" s="96" t="s">
        <v>58</v>
      </c>
      <c r="E14" s="94" t="s">
        <v>145</v>
      </c>
      <c r="F14" s="84">
        <v>20.056999999999999</v>
      </c>
      <c r="G14" s="85">
        <v>0.2</v>
      </c>
      <c r="H14" s="95">
        <f t="shared" si="12"/>
        <v>24.068399999999997</v>
      </c>
      <c r="I14" s="87" t="s">
        <v>476</v>
      </c>
      <c r="J14" s="88">
        <v>20.056999999999999</v>
      </c>
      <c r="K14" s="89"/>
      <c r="L14" s="89">
        <f t="shared" si="13"/>
        <v>24.068399999999997</v>
      </c>
      <c r="M14" s="85">
        <f t="shared" si="14"/>
        <v>0</v>
      </c>
      <c r="N14" s="90">
        <v>23.135999999999999</v>
      </c>
      <c r="O14" s="85"/>
      <c r="P14" s="91">
        <f t="shared" si="1"/>
        <v>27.763199999999998</v>
      </c>
      <c r="Q14" s="85">
        <f t="shared" si="2"/>
        <v>0.15351248940519524</v>
      </c>
      <c r="R14" s="90">
        <v>23.135999999999999</v>
      </c>
      <c r="S14" s="85"/>
      <c r="T14" s="89">
        <f t="shared" si="3"/>
        <v>27.763199999999998</v>
      </c>
      <c r="U14" s="92">
        <f t="shared" si="4"/>
        <v>0</v>
      </c>
      <c r="V14" s="90">
        <v>23.135999999999999</v>
      </c>
      <c r="W14" s="85"/>
      <c r="X14" s="89">
        <f t="shared" si="5"/>
        <v>27.763199999999998</v>
      </c>
      <c r="Y14" s="181">
        <f t="shared" si="6"/>
        <v>0</v>
      </c>
      <c r="Z14" s="318">
        <v>26.408999999999999</v>
      </c>
      <c r="AA14" s="93"/>
      <c r="AB14" s="323">
        <f t="shared" si="7"/>
        <v>31.690799999999999</v>
      </c>
      <c r="AC14" s="222">
        <f t="shared" si="16"/>
        <v>0.14146784232365145</v>
      </c>
      <c r="AD14" s="679">
        <v>26.408999999999999</v>
      </c>
      <c r="AE14" s="298"/>
      <c r="AF14" s="557">
        <f t="shared" si="9"/>
        <v>31.690799999999999</v>
      </c>
      <c r="AG14" s="420">
        <f t="shared" si="10"/>
        <v>0</v>
      </c>
      <c r="AH14" s="679">
        <v>26.408999999999999</v>
      </c>
      <c r="AI14" s="360">
        <f t="shared" si="11"/>
        <v>31.690799999999999</v>
      </c>
      <c r="AJ14" s="937">
        <v>26.408999999999999</v>
      </c>
      <c r="AK14" s="956">
        <f>(G14*(AE14+AJ14)+(AE14+AJ14))</f>
        <v>31.690799999999999</v>
      </c>
      <c r="AL14" s="952">
        <f>(AJ14-AH14)/AH14</f>
        <v>0</v>
      </c>
      <c r="AM14" s="191" t="s">
        <v>244</v>
      </c>
      <c r="AN14" s="94" t="s">
        <v>391</v>
      </c>
      <c r="AO14" s="94" t="s">
        <v>392</v>
      </c>
      <c r="AP14" s="457" t="s">
        <v>249</v>
      </c>
      <c r="AQ14" s="434"/>
    </row>
    <row r="15" spans="1:43" s="54" customFormat="1" ht="40" customHeight="1" thickBot="1" x14ac:dyDescent="0.25">
      <c r="A15" s="830"/>
      <c r="B15" s="83" t="s">
        <v>176</v>
      </c>
      <c r="C15" s="502" t="s">
        <v>230</v>
      </c>
      <c r="D15" s="96" t="s">
        <v>59</v>
      </c>
      <c r="E15" s="94" t="s">
        <v>145</v>
      </c>
      <c r="F15" s="84">
        <v>16.172000000000001</v>
      </c>
      <c r="G15" s="85">
        <v>0.2</v>
      </c>
      <c r="H15" s="95">
        <f t="shared" si="12"/>
        <v>19.406400000000001</v>
      </c>
      <c r="I15" s="87" t="s">
        <v>476</v>
      </c>
      <c r="J15" s="88">
        <v>16.172000000000001</v>
      </c>
      <c r="K15" s="89"/>
      <c r="L15" s="89">
        <f t="shared" si="13"/>
        <v>19.406400000000001</v>
      </c>
      <c r="M15" s="85">
        <f t="shared" si="14"/>
        <v>0</v>
      </c>
      <c r="N15" s="90">
        <v>16.172000000000001</v>
      </c>
      <c r="O15" s="85"/>
      <c r="P15" s="91">
        <f t="shared" si="1"/>
        <v>19.406400000000001</v>
      </c>
      <c r="Q15" s="85">
        <f t="shared" si="2"/>
        <v>0</v>
      </c>
      <c r="R15" s="90">
        <v>16.814</v>
      </c>
      <c r="S15" s="85"/>
      <c r="T15" s="89">
        <f t="shared" si="3"/>
        <v>20.1768</v>
      </c>
      <c r="U15" s="92">
        <f t="shared" si="4"/>
        <v>3.969824387830815E-2</v>
      </c>
      <c r="V15" s="90">
        <v>16.814</v>
      </c>
      <c r="W15" s="85"/>
      <c r="X15" s="89">
        <f t="shared" si="5"/>
        <v>20.1768</v>
      </c>
      <c r="Y15" s="181">
        <f t="shared" si="6"/>
        <v>0</v>
      </c>
      <c r="Z15" s="318">
        <v>17.489000000000001</v>
      </c>
      <c r="AA15" s="93"/>
      <c r="AB15" s="323">
        <f t="shared" si="7"/>
        <v>20.986800000000002</v>
      </c>
      <c r="AC15" s="222">
        <f t="shared" si="16"/>
        <v>4.0145117164267913E-2</v>
      </c>
      <c r="AD15" s="679">
        <v>16.446000000000002</v>
      </c>
      <c r="AE15" s="298"/>
      <c r="AF15" s="557">
        <f t="shared" si="9"/>
        <v>19.735200000000003</v>
      </c>
      <c r="AG15" s="420">
        <f t="shared" si="10"/>
        <v>-5.9637486420035406E-2</v>
      </c>
      <c r="AH15" s="679">
        <v>16.446000000000002</v>
      </c>
      <c r="AI15" s="360">
        <f t="shared" si="11"/>
        <v>19.735200000000003</v>
      </c>
      <c r="AJ15" s="937">
        <v>16.446000000000002</v>
      </c>
      <c r="AK15" s="956">
        <f>(G15*(AE15+AJ15)+(AE15+AJ15))</f>
        <v>19.735200000000003</v>
      </c>
      <c r="AL15" s="952">
        <f>(AJ15-AH15)/AH15</f>
        <v>0</v>
      </c>
      <c r="AM15" s="188" t="s">
        <v>242</v>
      </c>
      <c r="AN15" s="94" t="s">
        <v>391</v>
      </c>
      <c r="AO15" s="94" t="s">
        <v>392</v>
      </c>
      <c r="AP15" s="457" t="s">
        <v>249</v>
      </c>
      <c r="AQ15" s="434"/>
    </row>
    <row r="16" spans="1:43" s="54" customFormat="1" ht="40" customHeight="1" thickBot="1" x14ac:dyDescent="0.25">
      <c r="A16" s="830"/>
      <c r="B16" s="83" t="s">
        <v>177</v>
      </c>
      <c r="C16" s="502" t="s">
        <v>230</v>
      </c>
      <c r="D16" s="96" t="s">
        <v>60</v>
      </c>
      <c r="E16" s="94" t="s">
        <v>147</v>
      </c>
      <c r="F16" s="84">
        <v>26.52</v>
      </c>
      <c r="G16" s="85">
        <v>0.2</v>
      </c>
      <c r="H16" s="95">
        <f t="shared" si="12"/>
        <v>31.823999999999998</v>
      </c>
      <c r="I16" s="87" t="s">
        <v>477</v>
      </c>
      <c r="J16" s="88">
        <v>26.52</v>
      </c>
      <c r="K16" s="89"/>
      <c r="L16" s="89">
        <f t="shared" si="13"/>
        <v>31.823999999999998</v>
      </c>
      <c r="M16" s="85">
        <f t="shared" si="14"/>
        <v>0</v>
      </c>
      <c r="N16" s="90">
        <v>26.52</v>
      </c>
      <c r="O16" s="85"/>
      <c r="P16" s="91">
        <f t="shared" si="1"/>
        <v>31.823999999999998</v>
      </c>
      <c r="Q16" s="85">
        <f t="shared" si="2"/>
        <v>0</v>
      </c>
      <c r="R16" s="90">
        <v>26.52</v>
      </c>
      <c r="S16" s="85"/>
      <c r="T16" s="89">
        <f t="shared" si="3"/>
        <v>31.823999999999998</v>
      </c>
      <c r="U16" s="92">
        <f t="shared" si="4"/>
        <v>0</v>
      </c>
      <c r="V16" s="90">
        <v>26.52</v>
      </c>
      <c r="W16" s="85"/>
      <c r="X16" s="89">
        <f t="shared" si="5"/>
        <v>31.823999999999998</v>
      </c>
      <c r="Y16" s="181">
        <f t="shared" si="6"/>
        <v>0</v>
      </c>
      <c r="Z16" s="327">
        <v>26.52</v>
      </c>
      <c r="AA16" s="93"/>
      <c r="AB16" s="323">
        <f t="shared" si="7"/>
        <v>31.823999999999998</v>
      </c>
      <c r="AC16" s="222">
        <f t="shared" si="16"/>
        <v>0</v>
      </c>
      <c r="AD16" s="679">
        <v>26.52</v>
      </c>
      <c r="AE16" s="298"/>
      <c r="AF16" s="557">
        <f t="shared" si="9"/>
        <v>31.823999999999998</v>
      </c>
      <c r="AG16" s="420">
        <f t="shared" si="10"/>
        <v>0</v>
      </c>
      <c r="AH16" s="679">
        <v>26.52</v>
      </c>
      <c r="AI16" s="360">
        <f t="shared" si="11"/>
        <v>31.823999999999998</v>
      </c>
      <c r="AJ16" s="937">
        <v>26.52</v>
      </c>
      <c r="AK16" s="956">
        <f>(G16*(AE16+AJ16)+(AE16+AJ16))</f>
        <v>31.823999999999998</v>
      </c>
      <c r="AL16" s="952">
        <f>(AJ16-AH16)/AH16</f>
        <v>0</v>
      </c>
      <c r="AM16" s="190"/>
      <c r="AN16" s="94" t="s">
        <v>393</v>
      </c>
      <c r="AO16" s="94" t="s">
        <v>386</v>
      </c>
      <c r="AP16" s="457" t="s">
        <v>249</v>
      </c>
      <c r="AQ16" s="434"/>
    </row>
    <row r="17" spans="1:43" s="54" customFormat="1" ht="40" customHeight="1" thickBot="1" x14ac:dyDescent="0.25">
      <c r="A17" s="830"/>
      <c r="B17" s="83" t="s">
        <v>178</v>
      </c>
      <c r="C17" s="502" t="s">
        <v>229</v>
      </c>
      <c r="D17" s="96" t="s">
        <v>61</v>
      </c>
      <c r="E17" s="94" t="s">
        <v>145</v>
      </c>
      <c r="F17" s="84">
        <v>16.89</v>
      </c>
      <c r="G17" s="85">
        <v>0.2</v>
      </c>
      <c r="H17" s="95">
        <f t="shared" si="12"/>
        <v>20.268000000000001</v>
      </c>
      <c r="I17" s="87" t="s">
        <v>476</v>
      </c>
      <c r="J17" s="88">
        <v>16.89</v>
      </c>
      <c r="K17" s="89"/>
      <c r="L17" s="89">
        <f t="shared" si="13"/>
        <v>20.268000000000001</v>
      </c>
      <c r="M17" s="85">
        <f t="shared" si="14"/>
        <v>0</v>
      </c>
      <c r="N17" s="90">
        <v>16.89</v>
      </c>
      <c r="O17" s="85"/>
      <c r="P17" s="91">
        <f t="shared" si="1"/>
        <v>20.268000000000001</v>
      </c>
      <c r="Q17" s="85">
        <f t="shared" si="2"/>
        <v>0</v>
      </c>
      <c r="R17" s="90">
        <v>16.89</v>
      </c>
      <c r="S17" s="85"/>
      <c r="T17" s="89">
        <f t="shared" si="3"/>
        <v>20.268000000000001</v>
      </c>
      <c r="U17" s="92">
        <f t="shared" si="4"/>
        <v>0</v>
      </c>
      <c r="V17" s="90">
        <v>16.89</v>
      </c>
      <c r="W17" s="85"/>
      <c r="X17" s="89">
        <f t="shared" si="5"/>
        <v>20.268000000000001</v>
      </c>
      <c r="Y17" s="181">
        <f t="shared" si="6"/>
        <v>0</v>
      </c>
      <c r="Z17" s="327">
        <v>17.739999999999998</v>
      </c>
      <c r="AA17" s="93"/>
      <c r="AB17" s="323">
        <f t="shared" si="7"/>
        <v>21.287999999999997</v>
      </c>
      <c r="AC17" s="222">
        <f t="shared" si="16"/>
        <v>5.0325636471284657E-2</v>
      </c>
      <c r="AD17" s="679">
        <v>17.457999999999998</v>
      </c>
      <c r="AE17" s="298"/>
      <c r="AF17" s="557">
        <f t="shared" si="9"/>
        <v>20.949599999999997</v>
      </c>
      <c r="AG17" s="420">
        <f t="shared" si="10"/>
        <v>-1.5896279594137544E-2</v>
      </c>
      <c r="AH17" s="679">
        <v>17.457999999999998</v>
      </c>
      <c r="AI17" s="360">
        <f t="shared" si="11"/>
        <v>20.949599999999997</v>
      </c>
      <c r="AJ17" s="937">
        <v>17.991</v>
      </c>
      <c r="AK17" s="956">
        <f>(G17*(AE17+AJ17)+(AE17+AJ17))</f>
        <v>21.589199999999998</v>
      </c>
      <c r="AL17" s="952">
        <f>(AJ17-AH17)/AH17</f>
        <v>3.0530415855195399E-2</v>
      </c>
      <c r="AM17" s="191" t="s">
        <v>245</v>
      </c>
      <c r="AN17" s="94" t="s">
        <v>394</v>
      </c>
      <c r="AO17" s="94" t="s">
        <v>384</v>
      </c>
      <c r="AP17" s="457" t="s">
        <v>249</v>
      </c>
      <c r="AQ17" s="434"/>
    </row>
    <row r="18" spans="1:43" s="54" customFormat="1" ht="40" customHeight="1" x14ac:dyDescent="0.2">
      <c r="A18" s="832"/>
      <c r="B18" s="409" t="s">
        <v>179</v>
      </c>
      <c r="C18" s="410" t="s">
        <v>229</v>
      </c>
      <c r="D18" s="508" t="s">
        <v>62</v>
      </c>
      <c r="E18" s="371" t="s">
        <v>148</v>
      </c>
      <c r="F18" s="374">
        <v>4.6479999999999997</v>
      </c>
      <c r="G18" s="235">
        <v>0.2</v>
      </c>
      <c r="H18" s="372">
        <f>F18*1.2</f>
        <v>5.5775999999999994</v>
      </c>
      <c r="I18" s="347" t="s">
        <v>480</v>
      </c>
      <c r="J18" s="373">
        <v>4.6479999999999997</v>
      </c>
      <c r="K18" s="348"/>
      <c r="L18" s="348">
        <f>(G18*(J18+K18))+(J18+K18)</f>
        <v>5.5775999999999994</v>
      </c>
      <c r="M18" s="235">
        <f>((J18+K18)-F18)/F18</f>
        <v>0</v>
      </c>
      <c r="N18" s="349">
        <v>4.6479999999999997</v>
      </c>
      <c r="O18" s="235"/>
      <c r="P18" s="236">
        <f>G18*(N18+O18)+(N18+O18)</f>
        <v>5.5775999999999994</v>
      </c>
      <c r="Q18" s="235">
        <f>(P18-L18)/L18</f>
        <v>0</v>
      </c>
      <c r="R18" s="349">
        <v>4.6479999999999997</v>
      </c>
      <c r="S18" s="235"/>
      <c r="T18" s="348">
        <f>(G18*(R18+S18))+(R18+S18)</f>
        <v>5.5775999999999994</v>
      </c>
      <c r="U18" s="201">
        <f>(R18-N18)/N18</f>
        <v>0</v>
      </c>
      <c r="V18" s="349">
        <v>4.6479999999999997</v>
      </c>
      <c r="W18" s="235"/>
      <c r="X18" s="348">
        <f>(G18*(V18+W18))+(V18+W18)</f>
        <v>5.5775999999999994</v>
      </c>
      <c r="Y18" s="411">
        <f>(V18-R18)/R18</f>
        <v>0</v>
      </c>
      <c r="Z18" s="330">
        <v>4.8780000000000001</v>
      </c>
      <c r="AA18" s="201"/>
      <c r="AB18" s="413">
        <f>G18*(AA18+Z18)+(Z18+AA18)</f>
        <v>5.8536000000000001</v>
      </c>
      <c r="AC18" s="299">
        <f>(Z18-V18)/V18</f>
        <v>4.9483648881239337E-2</v>
      </c>
      <c r="AD18" s="680">
        <v>4.12</v>
      </c>
      <c r="AE18" s="298"/>
      <c r="AF18" s="557">
        <f>G18*(AE18+AD18)+(AE18+AD18)</f>
        <v>4.944</v>
      </c>
      <c r="AG18" s="420">
        <f>(AD18-Z18)/Z18</f>
        <v>-0.15539155391553916</v>
      </c>
      <c r="AH18" s="680">
        <v>4.12</v>
      </c>
      <c r="AI18" s="360">
        <f t="shared" si="11"/>
        <v>4.944</v>
      </c>
      <c r="AJ18" s="938">
        <v>4.2539999999999996</v>
      </c>
      <c r="AK18" s="956">
        <f>(G18*(AE18+AJ18)+(AE18+AJ18))</f>
        <v>5.1047999999999991</v>
      </c>
      <c r="AL18" s="952">
        <f>(AJ18-AH18)/AH18</f>
        <v>3.2524271844660058E-2</v>
      </c>
      <c r="AM18" s="238" t="s">
        <v>245</v>
      </c>
      <c r="AN18" s="371" t="s">
        <v>394</v>
      </c>
      <c r="AO18" s="371" t="s">
        <v>392</v>
      </c>
      <c r="AP18" s="424" t="s">
        <v>249</v>
      </c>
      <c r="AQ18" s="434"/>
    </row>
    <row r="19" spans="1:43" s="54" customFormat="1" ht="40" customHeight="1" x14ac:dyDescent="0.2">
      <c r="A19" s="832"/>
      <c r="B19" s="415" t="s">
        <v>612</v>
      </c>
      <c r="C19" s="416" t="s">
        <v>613</v>
      </c>
      <c r="D19" s="509" t="s">
        <v>614</v>
      </c>
      <c r="E19" s="382" t="s">
        <v>145</v>
      </c>
      <c r="F19" s="388"/>
      <c r="G19" s="298">
        <v>0.2</v>
      </c>
      <c r="H19" s="384"/>
      <c r="I19" s="385" t="s">
        <v>476</v>
      </c>
      <c r="J19" s="386"/>
      <c r="K19" s="383"/>
      <c r="L19" s="383"/>
      <c r="M19" s="298"/>
      <c r="N19" s="387"/>
      <c r="O19" s="298"/>
      <c r="P19" s="297"/>
      <c r="Q19" s="298"/>
      <c r="R19" s="387"/>
      <c r="S19" s="298"/>
      <c r="T19" s="383"/>
      <c r="U19" s="417"/>
      <c r="V19" s="387"/>
      <c r="W19" s="298"/>
      <c r="X19" s="383"/>
      <c r="Y19" s="417"/>
      <c r="Z19" s="418"/>
      <c r="AA19" s="417"/>
      <c r="AB19" s="419"/>
      <c r="AC19" s="298"/>
      <c r="AD19" s="681">
        <v>7.1609999999999996</v>
      </c>
      <c r="AE19" s="298"/>
      <c r="AF19" s="557">
        <f>G19*(AE19+AD19)+(AE19+AD19)</f>
        <v>8.5931999999999995</v>
      </c>
      <c r="AG19" s="363" t="s">
        <v>539</v>
      </c>
      <c r="AH19" s="681">
        <v>7.1609999999999996</v>
      </c>
      <c r="AI19" s="360">
        <f t="shared" si="11"/>
        <v>8.5931999999999995</v>
      </c>
      <c r="AJ19" s="939">
        <v>7.1609999999999996</v>
      </c>
      <c r="AK19" s="956">
        <f>(G19*(AE19+AJ19)+(AE19+AJ19))</f>
        <v>8.5931999999999995</v>
      </c>
      <c r="AL19" s="952">
        <f>(AJ19-AH19)/AH19</f>
        <v>0</v>
      </c>
      <c r="AM19" s="191" t="s">
        <v>615</v>
      </c>
      <c r="AN19" s="382" t="s">
        <v>616</v>
      </c>
      <c r="AO19" s="382" t="s">
        <v>381</v>
      </c>
      <c r="AP19" s="421">
        <v>27</v>
      </c>
      <c r="AQ19" s="434"/>
    </row>
    <row r="20" spans="1:43" s="54" customFormat="1" ht="40" customHeight="1" x14ac:dyDescent="0.2">
      <c r="A20" s="832"/>
      <c r="B20" s="477" t="s">
        <v>604</v>
      </c>
      <c r="C20" s="382" t="s">
        <v>228</v>
      </c>
      <c r="D20" s="510" t="s">
        <v>605</v>
      </c>
      <c r="E20" s="382" t="s">
        <v>145</v>
      </c>
      <c r="F20" s="383"/>
      <c r="G20" s="298">
        <v>0.2</v>
      </c>
      <c r="H20" s="384"/>
      <c r="I20" s="385"/>
      <c r="J20" s="386"/>
      <c r="K20" s="383"/>
      <c r="L20" s="383"/>
      <c r="M20" s="298"/>
      <c r="N20" s="387"/>
      <c r="O20" s="297"/>
      <c r="P20" s="388"/>
      <c r="Q20" s="298"/>
      <c r="R20" s="387"/>
      <c r="S20" s="387"/>
      <c r="T20" s="297"/>
      <c r="U20" s="298"/>
      <c r="V20" s="387"/>
      <c r="W20" s="297"/>
      <c r="X20" s="297"/>
      <c r="Y20" s="298"/>
      <c r="Z20" s="389"/>
      <c r="AA20" s="298"/>
      <c r="AB20" s="297"/>
      <c r="AC20" s="298"/>
      <c r="AD20" s="681">
        <v>9.5939999999999994</v>
      </c>
      <c r="AE20" s="298"/>
      <c r="AF20" s="553">
        <f>G20*(AE20+AD20)+(AD20+AE20)</f>
        <v>11.512799999999999</v>
      </c>
      <c r="AG20" s="363" t="s">
        <v>539</v>
      </c>
      <c r="AH20" s="681">
        <v>9.5939999999999994</v>
      </c>
      <c r="AI20" s="360">
        <f t="shared" si="11"/>
        <v>11.512799999999999</v>
      </c>
      <c r="AJ20" s="939">
        <v>9.5939999999999994</v>
      </c>
      <c r="AK20" s="956">
        <f>(G20*(AE20+AJ20)+(AE20+AJ20))</f>
        <v>11.512799999999999</v>
      </c>
      <c r="AL20" s="952">
        <f>(AJ20-AH20)/AH20</f>
        <v>0</v>
      </c>
      <c r="AM20" s="191" t="s">
        <v>241</v>
      </c>
      <c r="AN20" s="382" t="s">
        <v>606</v>
      </c>
      <c r="AO20" s="382" t="s">
        <v>381</v>
      </c>
      <c r="AP20" s="385">
        <v>21</v>
      </c>
      <c r="AQ20" s="434"/>
    </row>
    <row r="21" spans="1:43" s="54" customFormat="1" ht="40" customHeight="1" x14ac:dyDescent="0.2">
      <c r="A21" s="832"/>
      <c r="B21" s="478" t="s">
        <v>650</v>
      </c>
      <c r="C21" s="351" t="s">
        <v>651</v>
      </c>
      <c r="D21" s="511" t="s">
        <v>652</v>
      </c>
      <c r="E21" s="351" t="s">
        <v>655</v>
      </c>
      <c r="F21" s="356"/>
      <c r="G21" s="512">
        <v>0.2</v>
      </c>
      <c r="H21" s="366"/>
      <c r="I21" s="354"/>
      <c r="J21" s="355"/>
      <c r="K21" s="356"/>
      <c r="L21" s="356"/>
      <c r="M21" s="354"/>
      <c r="N21" s="357"/>
      <c r="O21" s="367"/>
      <c r="P21" s="352"/>
      <c r="Q21" s="354"/>
      <c r="R21" s="357"/>
      <c r="S21" s="357"/>
      <c r="T21" s="367"/>
      <c r="U21" s="354"/>
      <c r="V21" s="357"/>
      <c r="W21" s="367"/>
      <c r="X21" s="367"/>
      <c r="Y21" s="354"/>
      <c r="Z21" s="368"/>
      <c r="AA21" s="354"/>
      <c r="AB21" s="354"/>
      <c r="AC21" s="354"/>
      <c r="AD21" s="682">
        <v>29.234999999999999</v>
      </c>
      <c r="AE21" s="354"/>
      <c r="AF21" s="557">
        <f t="shared" ref="AF21:AF22" si="17">G21*(AE21+AD21)+(AE21+AD21)</f>
        <v>35.082000000000001</v>
      </c>
      <c r="AG21" s="363" t="s">
        <v>539</v>
      </c>
      <c r="AH21" s="682">
        <v>29.234999999999999</v>
      </c>
      <c r="AI21" s="360">
        <f t="shared" si="11"/>
        <v>35.082000000000001</v>
      </c>
      <c r="AJ21" s="940">
        <v>29.234999999999999</v>
      </c>
      <c r="AK21" s="956">
        <f>(G21*(AE21+AJ21)+(AE21+AJ21))</f>
        <v>35.082000000000001</v>
      </c>
      <c r="AL21" s="952">
        <f>(AJ21-AH21)/AH21</f>
        <v>0</v>
      </c>
      <c r="AM21" s="544"/>
      <c r="AN21" s="351" t="s">
        <v>600</v>
      </c>
      <c r="AO21" s="351" t="s">
        <v>656</v>
      </c>
      <c r="AP21" s="354" t="s">
        <v>249</v>
      </c>
      <c r="AQ21" s="434"/>
    </row>
    <row r="22" spans="1:43" s="54" customFormat="1" ht="40" customHeight="1" x14ac:dyDescent="0.2">
      <c r="A22" s="832"/>
      <c r="B22" s="478" t="s">
        <v>657</v>
      </c>
      <c r="C22" s="351" t="s">
        <v>651</v>
      </c>
      <c r="D22" s="511" t="s">
        <v>658</v>
      </c>
      <c r="E22" s="351" t="s">
        <v>334</v>
      </c>
      <c r="F22" s="356"/>
      <c r="G22" s="512">
        <v>0.2</v>
      </c>
      <c r="H22" s="366"/>
      <c r="I22" s="354"/>
      <c r="J22" s="355"/>
      <c r="K22" s="356"/>
      <c r="L22" s="356"/>
      <c r="M22" s="354"/>
      <c r="N22" s="357"/>
      <c r="O22" s="367"/>
      <c r="P22" s="352"/>
      <c r="Q22" s="354"/>
      <c r="R22" s="357"/>
      <c r="S22" s="357"/>
      <c r="T22" s="367"/>
      <c r="U22" s="354"/>
      <c r="V22" s="357"/>
      <c r="W22" s="367"/>
      <c r="X22" s="367"/>
      <c r="Y22" s="354"/>
      <c r="Z22" s="368"/>
      <c r="AA22" s="354"/>
      <c r="AB22" s="354"/>
      <c r="AC22" s="354"/>
      <c r="AD22" s="682">
        <v>7.931</v>
      </c>
      <c r="AE22" s="354"/>
      <c r="AF22" s="557">
        <f t="shared" si="17"/>
        <v>9.5172000000000008</v>
      </c>
      <c r="AG22" s="363" t="s">
        <v>539</v>
      </c>
      <c r="AH22" s="682">
        <v>7.931</v>
      </c>
      <c r="AI22" s="360">
        <f t="shared" si="11"/>
        <v>9.5172000000000008</v>
      </c>
      <c r="AJ22" s="940">
        <v>7.931</v>
      </c>
      <c r="AK22" s="956">
        <f>(G22*(AE22+AJ22)+(AE22+AJ22))</f>
        <v>9.5172000000000008</v>
      </c>
      <c r="AL22" s="952">
        <f>(AJ22-AH22)/AH22</f>
        <v>0</v>
      </c>
      <c r="AM22" s="544"/>
      <c r="AN22" s="351" t="s">
        <v>600</v>
      </c>
      <c r="AO22" s="351" t="s">
        <v>656</v>
      </c>
      <c r="AP22" s="354" t="s">
        <v>249</v>
      </c>
      <c r="AQ22" s="434"/>
    </row>
    <row r="23" spans="1:43" s="54" customFormat="1" ht="40" customHeight="1" x14ac:dyDescent="0.2">
      <c r="A23" s="832"/>
      <c r="B23" s="474" t="s">
        <v>597</v>
      </c>
      <c r="C23" s="332" t="s">
        <v>228</v>
      </c>
      <c r="D23" s="513" t="s">
        <v>598</v>
      </c>
      <c r="E23" s="364" t="s">
        <v>334</v>
      </c>
      <c r="F23" s="399"/>
      <c r="G23" s="340">
        <v>0.2</v>
      </c>
      <c r="H23" s="397"/>
      <c r="I23" s="365" t="s">
        <v>599</v>
      </c>
      <c r="J23" s="398"/>
      <c r="K23" s="341"/>
      <c r="L23" s="341"/>
      <c r="M23" s="340"/>
      <c r="N23" s="339"/>
      <c r="O23" s="340"/>
      <c r="P23" s="395"/>
      <c r="Q23" s="340"/>
      <c r="R23" s="339"/>
      <c r="S23" s="340"/>
      <c r="T23" s="341"/>
      <c r="U23" s="345"/>
      <c r="V23" s="339"/>
      <c r="W23" s="340"/>
      <c r="X23" s="341"/>
      <c r="Y23" s="396"/>
      <c r="Z23" s="475"/>
      <c r="AA23" s="345"/>
      <c r="AB23" s="324"/>
      <c r="AC23" s="400"/>
      <c r="AD23" s="683">
        <v>3.5950000000000002</v>
      </c>
      <c r="AE23" s="298"/>
      <c r="AF23" s="557">
        <f>G23*(AE23+AD23)+(AE23+AD23)</f>
        <v>4.3140000000000001</v>
      </c>
      <c r="AG23" s="363" t="s">
        <v>539</v>
      </c>
      <c r="AH23" s="683">
        <v>3.5950000000000002</v>
      </c>
      <c r="AI23" s="360">
        <f t="shared" si="11"/>
        <v>4.3140000000000001</v>
      </c>
      <c r="AJ23" s="941">
        <v>3.5950000000000002</v>
      </c>
      <c r="AK23" s="956">
        <f>(G23*(AE23+AJ23)+(AE23+AJ23))</f>
        <v>4.3140000000000001</v>
      </c>
      <c r="AL23" s="952">
        <f>(AJ23-AH23)/AH23</f>
        <v>0</v>
      </c>
      <c r="AM23" s="402" t="s">
        <v>241</v>
      </c>
      <c r="AN23" s="364" t="s">
        <v>600</v>
      </c>
      <c r="AO23" s="364" t="s">
        <v>601</v>
      </c>
      <c r="AP23" s="465">
        <v>21</v>
      </c>
      <c r="AQ23" s="434"/>
    </row>
    <row r="24" spans="1:43" s="54" customFormat="1" ht="40" customHeight="1" x14ac:dyDescent="0.2">
      <c r="A24" s="832"/>
      <c r="B24" s="425" t="s">
        <v>602</v>
      </c>
      <c r="C24" s="410" t="s">
        <v>228</v>
      </c>
      <c r="D24" s="508" t="s">
        <v>603</v>
      </c>
      <c r="E24" s="371" t="s">
        <v>145</v>
      </c>
      <c r="F24" s="374"/>
      <c r="G24" s="235">
        <v>0.2</v>
      </c>
      <c r="H24" s="372"/>
      <c r="I24" s="347" t="s">
        <v>476</v>
      </c>
      <c r="J24" s="373"/>
      <c r="K24" s="348"/>
      <c r="L24" s="348"/>
      <c r="M24" s="235"/>
      <c r="N24" s="349"/>
      <c r="O24" s="235"/>
      <c r="P24" s="236"/>
      <c r="Q24" s="235"/>
      <c r="R24" s="349"/>
      <c r="S24" s="235"/>
      <c r="T24" s="348"/>
      <c r="U24" s="201"/>
      <c r="V24" s="349"/>
      <c r="W24" s="235"/>
      <c r="X24" s="348"/>
      <c r="Y24" s="411"/>
      <c r="Z24" s="423"/>
      <c r="AA24" s="201"/>
      <c r="AB24" s="324"/>
      <c r="AC24" s="234"/>
      <c r="AD24" s="684">
        <v>14.192</v>
      </c>
      <c r="AE24" s="298"/>
      <c r="AF24" s="557">
        <f>G24*(AE24+AD24)+(AE24+AD24)</f>
        <v>17.0304</v>
      </c>
      <c r="AG24" s="363" t="s">
        <v>539</v>
      </c>
      <c r="AH24" s="684">
        <v>14.192</v>
      </c>
      <c r="AI24" s="360">
        <f t="shared" si="11"/>
        <v>17.0304</v>
      </c>
      <c r="AJ24" s="942">
        <v>14.192</v>
      </c>
      <c r="AK24" s="956">
        <f>(G24*(AE24+AJ24)+(AE24+AJ24))</f>
        <v>17.0304</v>
      </c>
      <c r="AL24" s="952">
        <f>(AJ24-AH24)/AH24</f>
        <v>0</v>
      </c>
      <c r="AM24" s="238" t="s">
        <v>241</v>
      </c>
      <c r="AN24" s="371" t="s">
        <v>600</v>
      </c>
      <c r="AO24" s="371" t="s">
        <v>384</v>
      </c>
      <c r="AP24" s="424">
        <v>21</v>
      </c>
      <c r="AQ24" s="434"/>
    </row>
    <row r="25" spans="1:43" s="54" customFormat="1" ht="40" customHeight="1" x14ac:dyDescent="0.2">
      <c r="A25" s="832"/>
      <c r="B25" s="415" t="s">
        <v>589</v>
      </c>
      <c r="C25" s="416" t="s">
        <v>592</v>
      </c>
      <c r="D25" s="509" t="s">
        <v>593</v>
      </c>
      <c r="E25" s="382" t="s">
        <v>145</v>
      </c>
      <c r="F25" s="388"/>
      <c r="G25" s="298">
        <v>0.2</v>
      </c>
      <c r="H25" s="384"/>
      <c r="I25" s="385" t="s">
        <v>476</v>
      </c>
      <c r="J25" s="386"/>
      <c r="K25" s="383"/>
      <c r="L25" s="383"/>
      <c r="M25" s="298"/>
      <c r="N25" s="387"/>
      <c r="O25" s="298"/>
      <c r="P25" s="297"/>
      <c r="Q25" s="298"/>
      <c r="R25" s="387"/>
      <c r="S25" s="298"/>
      <c r="T25" s="383"/>
      <c r="U25" s="417"/>
      <c r="V25" s="387"/>
      <c r="W25" s="298"/>
      <c r="X25" s="383"/>
      <c r="Y25" s="417"/>
      <c r="Z25" s="418"/>
      <c r="AA25" s="417"/>
      <c r="AB25" s="419"/>
      <c r="AC25" s="298"/>
      <c r="AD25" s="681">
        <v>9.1069999999999993</v>
      </c>
      <c r="AE25" s="298"/>
      <c r="AF25" s="557">
        <f>G25*(AE25+AD25)+(AE25+AD25)</f>
        <v>10.9284</v>
      </c>
      <c r="AG25" s="363" t="s">
        <v>539</v>
      </c>
      <c r="AH25" s="681">
        <v>9.1069999999999993</v>
      </c>
      <c r="AI25" s="360">
        <f t="shared" si="11"/>
        <v>10.9284</v>
      </c>
      <c r="AJ25" s="939">
        <v>9.1069999999999993</v>
      </c>
      <c r="AK25" s="956">
        <f>(G25*(AE25+AJ25)+(AE25+AJ25))</f>
        <v>10.9284</v>
      </c>
      <c r="AL25" s="952">
        <f>(AJ25-AH25)/AH25</f>
        <v>0</v>
      </c>
      <c r="AM25" s="191" t="s">
        <v>595</v>
      </c>
      <c r="AN25" s="382" t="s">
        <v>596</v>
      </c>
      <c r="AO25" s="382" t="s">
        <v>381</v>
      </c>
      <c r="AP25" s="457" t="s">
        <v>249</v>
      </c>
      <c r="AQ25" s="434"/>
    </row>
    <row r="26" spans="1:43" s="54" customFormat="1" ht="40" customHeight="1" x14ac:dyDescent="0.2">
      <c r="A26" s="832"/>
      <c r="B26" s="415" t="s">
        <v>590</v>
      </c>
      <c r="C26" s="416" t="s">
        <v>592</v>
      </c>
      <c r="D26" s="509" t="s">
        <v>594</v>
      </c>
      <c r="E26" s="382" t="s">
        <v>145</v>
      </c>
      <c r="F26" s="388"/>
      <c r="G26" s="298">
        <v>0.2</v>
      </c>
      <c r="H26" s="384"/>
      <c r="I26" s="385" t="s">
        <v>476</v>
      </c>
      <c r="J26" s="386"/>
      <c r="K26" s="383"/>
      <c r="L26" s="383"/>
      <c r="M26" s="298"/>
      <c r="N26" s="387"/>
      <c r="O26" s="298"/>
      <c r="P26" s="297"/>
      <c r="Q26" s="298"/>
      <c r="R26" s="387"/>
      <c r="S26" s="298"/>
      <c r="T26" s="383"/>
      <c r="U26" s="417"/>
      <c r="V26" s="387"/>
      <c r="W26" s="298"/>
      <c r="X26" s="383"/>
      <c r="Y26" s="417"/>
      <c r="Z26" s="418"/>
      <c r="AA26" s="417"/>
      <c r="AB26" s="419"/>
      <c r="AC26" s="298"/>
      <c r="AD26" s="681">
        <v>9.1069999999999993</v>
      </c>
      <c r="AE26" s="298"/>
      <c r="AF26" s="557">
        <f>G26*(AE26+AD26)+(AE26+AD26)</f>
        <v>10.9284</v>
      </c>
      <c r="AG26" s="363" t="s">
        <v>539</v>
      </c>
      <c r="AH26" s="681">
        <v>9.1069999999999993</v>
      </c>
      <c r="AI26" s="360">
        <f t="shared" si="11"/>
        <v>10.9284</v>
      </c>
      <c r="AJ26" s="939">
        <v>9.1069999999999993</v>
      </c>
      <c r="AK26" s="956">
        <f>(G26*(AE26+AJ26)+(AE26+AJ26))</f>
        <v>10.9284</v>
      </c>
      <c r="AL26" s="952">
        <f>(AJ26-AH26)/AH26</f>
        <v>0</v>
      </c>
      <c r="AM26" s="191" t="s">
        <v>595</v>
      </c>
      <c r="AN26" s="382" t="s">
        <v>596</v>
      </c>
      <c r="AO26" s="382" t="s">
        <v>381</v>
      </c>
      <c r="AP26" s="457" t="s">
        <v>249</v>
      </c>
      <c r="AQ26" s="434"/>
    </row>
    <row r="27" spans="1:43" s="54" customFormat="1" ht="40" customHeight="1" thickBot="1" x14ac:dyDescent="0.25">
      <c r="A27" s="832"/>
      <c r="B27" s="422" t="s">
        <v>591</v>
      </c>
      <c r="C27" s="416" t="s">
        <v>592</v>
      </c>
      <c r="D27" s="552" t="s">
        <v>621</v>
      </c>
      <c r="E27" s="416" t="s">
        <v>145</v>
      </c>
      <c r="F27" s="416"/>
      <c r="G27" s="547">
        <v>0.2</v>
      </c>
      <c r="H27" s="416"/>
      <c r="I27" s="416" t="s">
        <v>476</v>
      </c>
      <c r="J27" s="416"/>
      <c r="K27" s="416"/>
      <c r="L27" s="416"/>
      <c r="M27" s="416"/>
      <c r="N27" s="416"/>
      <c r="O27" s="416"/>
      <c r="P27" s="416"/>
      <c r="Q27" s="416"/>
      <c r="R27" s="416"/>
      <c r="S27" s="416"/>
      <c r="T27" s="416"/>
      <c r="U27" s="416"/>
      <c r="V27" s="416"/>
      <c r="W27" s="416"/>
      <c r="X27" s="416"/>
      <c r="Y27" s="416"/>
      <c r="Z27" s="416"/>
      <c r="AA27" s="416"/>
      <c r="AB27" s="416"/>
      <c r="AC27" s="416"/>
      <c r="AD27" s="685">
        <v>9.1069999999999993</v>
      </c>
      <c r="AE27" s="416"/>
      <c r="AF27" s="557">
        <f>G27*(AE27+AD27)+(AE27+AD27)</f>
        <v>10.9284</v>
      </c>
      <c r="AG27" s="363" t="s">
        <v>539</v>
      </c>
      <c r="AH27" s="685">
        <v>9.1069999999999993</v>
      </c>
      <c r="AI27" s="360">
        <f t="shared" si="11"/>
        <v>10.9284</v>
      </c>
      <c r="AJ27" s="943">
        <v>9.1069999999999993</v>
      </c>
      <c r="AK27" s="956">
        <f>(G27*(AE27+AJ27)+(AE27+AJ27))</f>
        <v>10.9284</v>
      </c>
      <c r="AL27" s="952">
        <f>(AJ27-AH27)/AH27</f>
        <v>0</v>
      </c>
      <c r="AM27" s="191" t="s">
        <v>595</v>
      </c>
      <c r="AN27" s="382" t="s">
        <v>596</v>
      </c>
      <c r="AO27" s="416" t="s">
        <v>381</v>
      </c>
      <c r="AP27" s="458" t="s">
        <v>249</v>
      </c>
      <c r="AQ27" s="434"/>
    </row>
    <row r="28" spans="1:43" s="54" customFormat="1" ht="40" customHeight="1" thickBot="1" x14ac:dyDescent="0.25">
      <c r="A28" s="813" t="s">
        <v>8</v>
      </c>
      <c r="B28" s="106" t="s">
        <v>180</v>
      </c>
      <c r="C28" s="514" t="s">
        <v>230</v>
      </c>
      <c r="D28" s="515" t="s">
        <v>66</v>
      </c>
      <c r="E28" s="127" t="s">
        <v>148</v>
      </c>
      <c r="F28" s="128">
        <v>3.54</v>
      </c>
      <c r="G28" s="113">
        <v>0.2</v>
      </c>
      <c r="H28" s="516">
        <f t="shared" si="12"/>
        <v>4.2480000000000002</v>
      </c>
      <c r="I28" s="109" t="s">
        <v>480</v>
      </c>
      <c r="J28" s="110">
        <v>3.54</v>
      </c>
      <c r="K28" s="111"/>
      <c r="L28" s="112">
        <f t="shared" si="13"/>
        <v>4.2480000000000002</v>
      </c>
      <c r="M28" s="113">
        <f t="shared" si="14"/>
        <v>0</v>
      </c>
      <c r="N28" s="114">
        <v>3.54</v>
      </c>
      <c r="O28" s="113"/>
      <c r="P28" s="115">
        <f t="shared" si="1"/>
        <v>4.2480000000000002</v>
      </c>
      <c r="Q28" s="113">
        <f t="shared" si="2"/>
        <v>0</v>
      </c>
      <c r="R28" s="114">
        <v>3.54</v>
      </c>
      <c r="S28" s="113"/>
      <c r="T28" s="112">
        <f t="shared" si="3"/>
        <v>4.2480000000000002</v>
      </c>
      <c r="U28" s="116">
        <f t="shared" si="4"/>
        <v>0</v>
      </c>
      <c r="V28" s="114">
        <v>3.54</v>
      </c>
      <c r="W28" s="113"/>
      <c r="X28" s="112">
        <f t="shared" si="5"/>
        <v>4.2480000000000002</v>
      </c>
      <c r="Y28" s="183">
        <f t="shared" si="6"/>
        <v>0</v>
      </c>
      <c r="Z28" s="329">
        <v>3.54</v>
      </c>
      <c r="AA28" s="116"/>
      <c r="AB28" s="414">
        <f t="shared" si="7"/>
        <v>4.2480000000000002</v>
      </c>
      <c r="AC28" s="225">
        <f>(Z28-V28)/V28</f>
        <v>0</v>
      </c>
      <c r="AD28" s="686">
        <v>2.984</v>
      </c>
      <c r="AE28" s="298"/>
      <c r="AF28" s="557">
        <f t="shared" si="9"/>
        <v>3.5808</v>
      </c>
      <c r="AG28" s="420">
        <f t="shared" si="10"/>
        <v>-0.15706214689265538</v>
      </c>
      <c r="AH28" s="686">
        <v>2.984</v>
      </c>
      <c r="AI28" s="360">
        <f t="shared" si="11"/>
        <v>3.5808</v>
      </c>
      <c r="AJ28" s="944">
        <v>2.984</v>
      </c>
      <c r="AK28" s="956">
        <f>(G28*(AE28+AJ28)+(AE28+AJ28))</f>
        <v>3.5808</v>
      </c>
      <c r="AL28" s="952">
        <f>(AJ28-AH28)/AH28</f>
        <v>0</v>
      </c>
      <c r="AM28" s="192"/>
      <c r="AN28" s="107" t="s">
        <v>394</v>
      </c>
      <c r="AO28" s="107" t="s">
        <v>395</v>
      </c>
      <c r="AP28" s="459">
        <v>87</v>
      </c>
      <c r="AQ28" s="434"/>
    </row>
    <row r="29" spans="1:43" s="54" customFormat="1" ht="40" customHeight="1" thickBot="1" x14ac:dyDescent="0.25">
      <c r="A29" s="814"/>
      <c r="B29" s="117" t="s">
        <v>181</v>
      </c>
      <c r="C29" s="514" t="s">
        <v>230</v>
      </c>
      <c r="D29" s="96" t="s">
        <v>67</v>
      </c>
      <c r="E29" s="94" t="s">
        <v>145</v>
      </c>
      <c r="F29" s="84">
        <v>14.28</v>
      </c>
      <c r="G29" s="85">
        <v>0.2</v>
      </c>
      <c r="H29" s="95">
        <f t="shared" si="12"/>
        <v>17.135999999999999</v>
      </c>
      <c r="I29" s="87" t="s">
        <v>476</v>
      </c>
      <c r="J29" s="121">
        <v>14.28</v>
      </c>
      <c r="K29" s="122"/>
      <c r="L29" s="89">
        <f t="shared" si="13"/>
        <v>17.135999999999999</v>
      </c>
      <c r="M29" s="85">
        <f t="shared" si="14"/>
        <v>0</v>
      </c>
      <c r="N29" s="90">
        <v>14.28</v>
      </c>
      <c r="O29" s="85"/>
      <c r="P29" s="91">
        <f t="shared" si="1"/>
        <v>17.135999999999999</v>
      </c>
      <c r="Q29" s="85">
        <f t="shared" si="2"/>
        <v>0</v>
      </c>
      <c r="R29" s="90">
        <v>14.28</v>
      </c>
      <c r="S29" s="85"/>
      <c r="T29" s="89">
        <f t="shared" si="3"/>
        <v>17.135999999999999</v>
      </c>
      <c r="U29" s="92">
        <f t="shared" si="4"/>
        <v>0</v>
      </c>
      <c r="V29" s="90">
        <v>14.28</v>
      </c>
      <c r="W29" s="85"/>
      <c r="X29" s="89">
        <f t="shared" si="5"/>
        <v>17.135999999999999</v>
      </c>
      <c r="Y29" s="181">
        <f t="shared" si="6"/>
        <v>0</v>
      </c>
      <c r="Z29" s="327">
        <v>14.28</v>
      </c>
      <c r="AA29" s="93"/>
      <c r="AB29" s="323">
        <f t="shared" si="7"/>
        <v>17.135999999999999</v>
      </c>
      <c r="AC29" s="222">
        <f t="shared" ref="AC29:AC30" si="18">(Z29-V29)/V29</f>
        <v>0</v>
      </c>
      <c r="AD29" s="679">
        <v>14.28</v>
      </c>
      <c r="AE29" s="298"/>
      <c r="AF29" s="557">
        <f t="shared" si="9"/>
        <v>17.135999999999999</v>
      </c>
      <c r="AG29" s="420">
        <f t="shared" si="10"/>
        <v>0</v>
      </c>
      <c r="AH29" s="679">
        <v>14.28</v>
      </c>
      <c r="AI29" s="360">
        <f t="shared" si="11"/>
        <v>17.135999999999999</v>
      </c>
      <c r="AJ29" s="937">
        <v>14.28</v>
      </c>
      <c r="AK29" s="956">
        <f>(G29*(AE29+AJ29)+(AE29+AJ29))</f>
        <v>17.135999999999999</v>
      </c>
      <c r="AL29" s="952">
        <f>(AJ29-AH29)/AH29</f>
        <v>0</v>
      </c>
      <c r="AM29" s="193"/>
      <c r="AN29" s="119" t="s">
        <v>394</v>
      </c>
      <c r="AO29" s="119" t="s">
        <v>395</v>
      </c>
      <c r="AP29" s="460">
        <v>87</v>
      </c>
      <c r="AQ29" s="434"/>
    </row>
    <row r="30" spans="1:43" s="54" customFormat="1" ht="40" customHeight="1" thickBot="1" x14ac:dyDescent="0.25">
      <c r="A30" s="814"/>
      <c r="B30" s="479" t="s">
        <v>182</v>
      </c>
      <c r="C30" s="410" t="s">
        <v>231</v>
      </c>
      <c r="D30" s="508" t="s">
        <v>68</v>
      </c>
      <c r="E30" s="371" t="s">
        <v>145</v>
      </c>
      <c r="F30" s="374">
        <v>28.63</v>
      </c>
      <c r="G30" s="235">
        <v>0.2</v>
      </c>
      <c r="H30" s="372">
        <f t="shared" si="12"/>
        <v>34.355999999999995</v>
      </c>
      <c r="I30" s="347" t="s">
        <v>476</v>
      </c>
      <c r="J30" s="406">
        <v>28.63</v>
      </c>
      <c r="K30" s="404"/>
      <c r="L30" s="348">
        <f t="shared" si="13"/>
        <v>34.356000000000002</v>
      </c>
      <c r="M30" s="235">
        <f t="shared" si="14"/>
        <v>0</v>
      </c>
      <c r="N30" s="349">
        <v>30.981000000000002</v>
      </c>
      <c r="O30" s="235"/>
      <c r="P30" s="236">
        <f t="shared" si="1"/>
        <v>37.177199999999999</v>
      </c>
      <c r="Q30" s="235">
        <f t="shared" si="2"/>
        <v>8.2116660845267128E-2</v>
      </c>
      <c r="R30" s="349">
        <v>30.981000000000002</v>
      </c>
      <c r="S30" s="235"/>
      <c r="T30" s="348">
        <f t="shared" si="3"/>
        <v>37.177199999999999</v>
      </c>
      <c r="U30" s="201">
        <f t="shared" si="4"/>
        <v>0</v>
      </c>
      <c r="V30" s="349">
        <v>30.981000000000002</v>
      </c>
      <c r="W30" s="235"/>
      <c r="X30" s="348">
        <f t="shared" si="5"/>
        <v>37.177199999999999</v>
      </c>
      <c r="Y30" s="411">
        <f t="shared" si="6"/>
        <v>0</v>
      </c>
      <c r="Z30" s="330">
        <v>32.497</v>
      </c>
      <c r="AA30" s="201"/>
      <c r="AB30" s="413">
        <f t="shared" si="7"/>
        <v>38.996400000000001</v>
      </c>
      <c r="AC30" s="225">
        <f t="shared" si="18"/>
        <v>4.8933217133081505E-2</v>
      </c>
      <c r="AD30" s="680">
        <v>30.768999999999998</v>
      </c>
      <c r="AE30" s="235"/>
      <c r="AF30" s="557">
        <f t="shared" si="9"/>
        <v>36.922799999999995</v>
      </c>
      <c r="AG30" s="420">
        <f t="shared" si="10"/>
        <v>-5.3174139151306324E-2</v>
      </c>
      <c r="AH30" s="680">
        <v>30.768999999999998</v>
      </c>
      <c r="AI30" s="360">
        <f t="shared" si="11"/>
        <v>36.922799999999995</v>
      </c>
      <c r="AJ30" s="938">
        <v>30.768999999999998</v>
      </c>
      <c r="AK30" s="956">
        <f>(G30*(AE30+AJ30)+(AE30+AJ30))</f>
        <v>36.922799999999995</v>
      </c>
      <c r="AL30" s="952">
        <f>(AJ30-AH30)/AH30</f>
        <v>0</v>
      </c>
      <c r="AM30" s="480"/>
      <c r="AN30" s="125" t="s">
        <v>396</v>
      </c>
      <c r="AO30" s="125" t="s">
        <v>395</v>
      </c>
      <c r="AP30" s="461" t="s">
        <v>246</v>
      </c>
      <c r="AQ30" s="434"/>
    </row>
    <row r="31" spans="1:43" s="54" customFormat="1" ht="40" customHeight="1" thickBot="1" x14ac:dyDescent="0.25">
      <c r="A31" s="815"/>
      <c r="B31" s="483" t="s">
        <v>617</v>
      </c>
      <c r="C31" s="416" t="s">
        <v>228</v>
      </c>
      <c r="D31" s="509" t="s">
        <v>618</v>
      </c>
      <c r="E31" s="382" t="s">
        <v>148</v>
      </c>
      <c r="F31" s="388"/>
      <c r="G31" s="298">
        <v>0.2</v>
      </c>
      <c r="H31" s="384"/>
      <c r="I31" s="385"/>
      <c r="J31" s="485"/>
      <c r="K31" s="486"/>
      <c r="L31" s="383"/>
      <c r="M31" s="298"/>
      <c r="N31" s="387"/>
      <c r="O31" s="298"/>
      <c r="P31" s="297"/>
      <c r="Q31" s="298"/>
      <c r="R31" s="387"/>
      <c r="S31" s="298"/>
      <c r="T31" s="383"/>
      <c r="U31" s="417"/>
      <c r="V31" s="387"/>
      <c r="W31" s="298"/>
      <c r="X31" s="383"/>
      <c r="Y31" s="417"/>
      <c r="Z31" s="418"/>
      <c r="AA31" s="417"/>
      <c r="AB31" s="419"/>
      <c r="AC31" s="298"/>
      <c r="AD31" s="687">
        <v>2.508</v>
      </c>
      <c r="AE31" s="298"/>
      <c r="AF31" s="557">
        <f t="shared" si="9"/>
        <v>3.0095999999999998</v>
      </c>
      <c r="AG31" s="363" t="s">
        <v>539</v>
      </c>
      <c r="AH31" s="687">
        <v>2.508</v>
      </c>
      <c r="AI31" s="360">
        <f t="shared" si="11"/>
        <v>3.0095999999999998</v>
      </c>
      <c r="AJ31" s="945">
        <v>2.508</v>
      </c>
      <c r="AK31" s="956">
        <f>(G31*(AE31+AJ31)+(AE31+AJ31))</f>
        <v>3.0095999999999998</v>
      </c>
      <c r="AL31" s="952">
        <f>(AJ31-AH31)/AH31</f>
        <v>0</v>
      </c>
      <c r="AM31" s="191" t="s">
        <v>619</v>
      </c>
      <c r="AN31" s="392" t="s">
        <v>620</v>
      </c>
      <c r="AO31" s="125" t="s">
        <v>395</v>
      </c>
      <c r="AP31" s="458">
        <v>38</v>
      </c>
      <c r="AQ31" s="434"/>
    </row>
    <row r="32" spans="1:43" s="54" customFormat="1" ht="40" customHeight="1" thickBot="1" x14ac:dyDescent="0.25">
      <c r="A32" s="816"/>
      <c r="B32" s="483" t="s">
        <v>582</v>
      </c>
      <c r="C32" s="416" t="s">
        <v>583</v>
      </c>
      <c r="D32" s="509" t="s">
        <v>584</v>
      </c>
      <c r="E32" s="382" t="s">
        <v>334</v>
      </c>
      <c r="F32" s="388"/>
      <c r="G32" s="298">
        <v>0.2</v>
      </c>
      <c r="H32" s="384"/>
      <c r="I32" s="385" t="s">
        <v>478</v>
      </c>
      <c r="J32" s="485"/>
      <c r="K32" s="486"/>
      <c r="L32" s="383"/>
      <c r="M32" s="298"/>
      <c r="N32" s="387"/>
      <c r="O32" s="298"/>
      <c r="P32" s="297"/>
      <c r="Q32" s="298"/>
      <c r="R32" s="387"/>
      <c r="S32" s="298"/>
      <c r="T32" s="383"/>
      <c r="U32" s="417"/>
      <c r="V32" s="387"/>
      <c r="W32" s="298"/>
      <c r="X32" s="383"/>
      <c r="Y32" s="417"/>
      <c r="Z32" s="418"/>
      <c r="AA32" s="417"/>
      <c r="AB32" s="419"/>
      <c r="AC32" s="298"/>
      <c r="AD32" s="687">
        <v>1.417</v>
      </c>
      <c r="AE32" s="298"/>
      <c r="AF32" s="557">
        <f t="shared" si="9"/>
        <v>1.7004000000000001</v>
      </c>
      <c r="AG32" s="363" t="s">
        <v>539</v>
      </c>
      <c r="AH32" s="687">
        <v>1.417</v>
      </c>
      <c r="AI32" s="360">
        <f t="shared" si="11"/>
        <v>1.7004000000000001</v>
      </c>
      <c r="AJ32" s="945">
        <v>1.417</v>
      </c>
      <c r="AK32" s="956">
        <f>(G32*(AE32+AJ32)+(AE32+AJ32))</f>
        <v>1.7004000000000001</v>
      </c>
      <c r="AL32" s="952">
        <f>(AJ32-AH32)/AH32</f>
        <v>0</v>
      </c>
      <c r="AM32" s="193"/>
      <c r="AN32" s="392" t="s">
        <v>585</v>
      </c>
      <c r="AO32" s="125" t="s">
        <v>395</v>
      </c>
      <c r="AP32" s="433">
        <v>38</v>
      </c>
      <c r="AQ32" s="434"/>
    </row>
    <row r="33" spans="1:43" s="54" customFormat="1" ht="40" customHeight="1" x14ac:dyDescent="0.2">
      <c r="A33" s="817" t="s">
        <v>6</v>
      </c>
      <c r="B33" s="487" t="s">
        <v>183</v>
      </c>
      <c r="C33" s="416" t="s">
        <v>233</v>
      </c>
      <c r="D33" s="509" t="s">
        <v>69</v>
      </c>
      <c r="E33" s="382" t="s">
        <v>144</v>
      </c>
      <c r="F33" s="388">
        <v>6.38</v>
      </c>
      <c r="G33" s="298">
        <v>0.2</v>
      </c>
      <c r="H33" s="384">
        <f t="shared" ref="H33:H38" si="19">F33*1.2</f>
        <v>7.6559999999999997</v>
      </c>
      <c r="I33" s="385" t="s">
        <v>481</v>
      </c>
      <c r="J33" s="386">
        <v>6.38</v>
      </c>
      <c r="K33" s="383"/>
      <c r="L33" s="383">
        <f t="shared" si="13"/>
        <v>7.6559999999999997</v>
      </c>
      <c r="M33" s="298">
        <f t="shared" si="14"/>
        <v>0</v>
      </c>
      <c r="N33" s="387">
        <v>6.38</v>
      </c>
      <c r="O33" s="298"/>
      <c r="P33" s="297">
        <f t="shared" si="1"/>
        <v>7.6559999999999997</v>
      </c>
      <c r="Q33" s="298">
        <f t="shared" si="2"/>
        <v>0</v>
      </c>
      <c r="R33" s="387">
        <v>6.38</v>
      </c>
      <c r="S33" s="298"/>
      <c r="T33" s="383">
        <f t="shared" si="3"/>
        <v>7.6559999999999997</v>
      </c>
      <c r="U33" s="417">
        <f t="shared" si="4"/>
        <v>0</v>
      </c>
      <c r="V33" s="387">
        <v>6.38</v>
      </c>
      <c r="W33" s="298"/>
      <c r="X33" s="383">
        <f t="shared" si="5"/>
        <v>7.6559999999999997</v>
      </c>
      <c r="Y33" s="417">
        <f t="shared" si="6"/>
        <v>0</v>
      </c>
      <c r="Z33" s="418">
        <v>7.3840000000000003</v>
      </c>
      <c r="AA33" s="417"/>
      <c r="AB33" s="419">
        <f t="shared" si="7"/>
        <v>8.8608000000000011</v>
      </c>
      <c r="AC33" s="298">
        <f>(Z33-V33)/V33</f>
        <v>0.15736677115987469</v>
      </c>
      <c r="AD33" s="687">
        <v>6.2939999999999996</v>
      </c>
      <c r="AE33" s="298"/>
      <c r="AF33" s="557">
        <f t="shared" si="9"/>
        <v>7.5527999999999995</v>
      </c>
      <c r="AG33" s="420">
        <f t="shared" si="10"/>
        <v>-0.14761646803900336</v>
      </c>
      <c r="AH33" s="687">
        <v>6.2939999999999996</v>
      </c>
      <c r="AI33" s="360">
        <f t="shared" si="11"/>
        <v>7.5527999999999995</v>
      </c>
      <c r="AJ33" s="945">
        <v>6.2939999999999996</v>
      </c>
      <c r="AK33" s="956">
        <f>(G33*(AE33+AJ33)+(AE33+AJ33))</f>
        <v>7.5527999999999995</v>
      </c>
      <c r="AL33" s="952">
        <f>(AJ33-AH33)/AH33</f>
        <v>0</v>
      </c>
      <c r="AM33" s="189" t="s">
        <v>241</v>
      </c>
      <c r="AN33" s="127" t="s">
        <v>397</v>
      </c>
      <c r="AO33" s="127" t="s">
        <v>398</v>
      </c>
      <c r="AP33" s="462">
        <v>98</v>
      </c>
      <c r="AQ33" s="434"/>
    </row>
    <row r="34" spans="1:43" s="54" customFormat="1" ht="40" customHeight="1" thickBot="1" x14ac:dyDescent="0.25">
      <c r="A34" s="818"/>
      <c r="B34" s="481" t="s">
        <v>586</v>
      </c>
      <c r="C34" s="364" t="s">
        <v>234</v>
      </c>
      <c r="D34" s="517" t="s">
        <v>587</v>
      </c>
      <c r="E34" s="364" t="s">
        <v>335</v>
      </c>
      <c r="F34" s="341"/>
      <c r="G34" s="340">
        <v>0.2</v>
      </c>
      <c r="H34" s="397"/>
      <c r="I34" s="365"/>
      <c r="J34" s="393"/>
      <c r="K34" s="394"/>
      <c r="L34" s="341"/>
      <c r="M34" s="340"/>
      <c r="N34" s="339"/>
      <c r="O34" s="395"/>
      <c r="P34" s="399"/>
      <c r="Q34" s="113"/>
      <c r="R34" s="339"/>
      <c r="S34" s="339"/>
      <c r="T34" s="395"/>
      <c r="U34" s="340"/>
      <c r="V34" s="339"/>
      <c r="W34" s="395"/>
      <c r="X34" s="395"/>
      <c r="Y34" s="400"/>
      <c r="Z34" s="401"/>
      <c r="AA34" s="340"/>
      <c r="AB34" s="115"/>
      <c r="AC34" s="237"/>
      <c r="AD34" s="688">
        <v>5.4660000000000002</v>
      </c>
      <c r="AE34" s="113"/>
      <c r="AF34" s="553">
        <f t="shared" ref="AF34" si="20">G34*(AE34+AD34)+(AD34+AE34)</f>
        <v>6.5592000000000006</v>
      </c>
      <c r="AG34" s="363" t="s">
        <v>561</v>
      </c>
      <c r="AH34" s="688">
        <v>5.4660000000000002</v>
      </c>
      <c r="AI34" s="360">
        <f t="shared" si="11"/>
        <v>6.5592000000000006</v>
      </c>
      <c r="AJ34" s="946">
        <v>5.4660000000000002</v>
      </c>
      <c r="AK34" s="956">
        <f>(G34*(AE34+AJ34)+(AE34+AJ34))</f>
        <v>6.5592000000000006</v>
      </c>
      <c r="AL34" s="952">
        <f>(AJ34-AH34)/AH34</f>
        <v>0</v>
      </c>
      <c r="AM34" s="482" t="s">
        <v>354</v>
      </c>
      <c r="AN34" s="403" t="s">
        <v>588</v>
      </c>
      <c r="AO34" s="403" t="s">
        <v>398</v>
      </c>
      <c r="AP34" s="463">
        <v>47</v>
      </c>
      <c r="AQ34" s="473"/>
    </row>
    <row r="35" spans="1:43" s="54" customFormat="1" ht="40" customHeight="1" thickBot="1" x14ac:dyDescent="0.25">
      <c r="A35" s="818"/>
      <c r="B35" s="83" t="s">
        <v>184</v>
      </c>
      <c r="C35" s="502" t="s">
        <v>234</v>
      </c>
      <c r="D35" s="96" t="s">
        <v>70</v>
      </c>
      <c r="E35" s="94" t="s">
        <v>149</v>
      </c>
      <c r="F35" s="84">
        <v>1.5169999999999999</v>
      </c>
      <c r="G35" s="85">
        <v>0.2</v>
      </c>
      <c r="H35" s="95">
        <f t="shared" si="19"/>
        <v>1.8203999999999998</v>
      </c>
      <c r="I35" s="87" t="s">
        <v>478</v>
      </c>
      <c r="J35" s="88">
        <v>1.52</v>
      </c>
      <c r="K35" s="89"/>
      <c r="L35" s="89">
        <f t="shared" si="13"/>
        <v>1.8240000000000001</v>
      </c>
      <c r="M35" s="85">
        <f t="shared" si="14"/>
        <v>1.9775873434410771E-3</v>
      </c>
      <c r="N35" s="90">
        <v>1.52</v>
      </c>
      <c r="O35" s="85"/>
      <c r="P35" s="91">
        <f t="shared" si="1"/>
        <v>1.8240000000000001</v>
      </c>
      <c r="Q35" s="85">
        <f t="shared" si="2"/>
        <v>0</v>
      </c>
      <c r="R35" s="90">
        <v>1.5820000000000001</v>
      </c>
      <c r="S35" s="85"/>
      <c r="T35" s="89">
        <f t="shared" si="3"/>
        <v>1.8984000000000001</v>
      </c>
      <c r="U35" s="92">
        <f t="shared" si="4"/>
        <v>4.0789473684210563E-2</v>
      </c>
      <c r="V35" s="90">
        <v>1.5820000000000001</v>
      </c>
      <c r="W35" s="85"/>
      <c r="X35" s="89">
        <f t="shared" si="5"/>
        <v>1.8984000000000001</v>
      </c>
      <c r="Y35" s="181">
        <f t="shared" si="6"/>
        <v>0</v>
      </c>
      <c r="Z35" s="327">
        <v>1.647</v>
      </c>
      <c r="AA35" s="93"/>
      <c r="AB35" s="323">
        <f t="shared" si="7"/>
        <v>1.9763999999999999</v>
      </c>
      <c r="AC35" s="222">
        <f t="shared" ref="AC35:AC38" si="21">(Z35-V35)/V35</f>
        <v>4.1087231352718044E-2</v>
      </c>
      <c r="AD35" s="679">
        <v>1.647</v>
      </c>
      <c r="AE35" s="298"/>
      <c r="AF35" s="557">
        <f t="shared" si="9"/>
        <v>1.9763999999999999</v>
      </c>
      <c r="AG35" s="420">
        <f t="shared" si="10"/>
        <v>0</v>
      </c>
      <c r="AH35" s="679">
        <v>1.647</v>
      </c>
      <c r="AI35" s="360">
        <f t="shared" si="11"/>
        <v>1.9763999999999999</v>
      </c>
      <c r="AJ35" s="937">
        <v>1.647</v>
      </c>
      <c r="AK35" s="956">
        <f>(G35*(AE35+AJ35)+(AE35+AJ35))</f>
        <v>1.9763999999999999</v>
      </c>
      <c r="AL35" s="952">
        <f>(AJ35-AH35)/AH35</f>
        <v>0</v>
      </c>
      <c r="AM35" s="190"/>
      <c r="AN35" s="94" t="s">
        <v>397</v>
      </c>
      <c r="AO35" s="94" t="s">
        <v>398</v>
      </c>
      <c r="AP35" s="457">
        <v>102</v>
      </c>
      <c r="AQ35" s="434"/>
    </row>
    <row r="36" spans="1:43" s="54" customFormat="1" ht="40" customHeight="1" thickBot="1" x14ac:dyDescent="0.25">
      <c r="A36" s="818"/>
      <c r="B36" s="83" t="s">
        <v>185</v>
      </c>
      <c r="C36" s="502" t="s">
        <v>233</v>
      </c>
      <c r="D36" s="96" t="s">
        <v>71</v>
      </c>
      <c r="E36" s="94" t="s">
        <v>144</v>
      </c>
      <c r="F36" s="84">
        <v>9.15</v>
      </c>
      <c r="G36" s="85">
        <v>0.2</v>
      </c>
      <c r="H36" s="95">
        <f t="shared" si="19"/>
        <v>10.98</v>
      </c>
      <c r="I36" s="87" t="s">
        <v>481</v>
      </c>
      <c r="J36" s="88">
        <v>9.15</v>
      </c>
      <c r="K36" s="89"/>
      <c r="L36" s="89">
        <f t="shared" si="13"/>
        <v>10.98</v>
      </c>
      <c r="M36" s="85">
        <f t="shared" si="14"/>
        <v>0</v>
      </c>
      <c r="N36" s="90">
        <v>9.15</v>
      </c>
      <c r="O36" s="85"/>
      <c r="P36" s="91">
        <f t="shared" si="1"/>
        <v>10.98</v>
      </c>
      <c r="Q36" s="85">
        <f t="shared" si="2"/>
        <v>0</v>
      </c>
      <c r="R36" s="90">
        <v>9.15</v>
      </c>
      <c r="S36" s="85"/>
      <c r="T36" s="89">
        <f t="shared" si="3"/>
        <v>10.98</v>
      </c>
      <c r="U36" s="92">
        <f t="shared" si="4"/>
        <v>0</v>
      </c>
      <c r="V36" s="90">
        <v>9.15</v>
      </c>
      <c r="W36" s="85"/>
      <c r="X36" s="89">
        <f t="shared" si="5"/>
        <v>10.98</v>
      </c>
      <c r="Y36" s="181">
        <f t="shared" si="6"/>
        <v>0</v>
      </c>
      <c r="Z36" s="327">
        <v>10.222</v>
      </c>
      <c r="AA36" s="93"/>
      <c r="AB36" s="323">
        <f t="shared" si="7"/>
        <v>12.266399999999999</v>
      </c>
      <c r="AC36" s="222">
        <f t="shared" si="21"/>
        <v>0.1171584699453551</v>
      </c>
      <c r="AD36" s="679">
        <v>8.9529999999999994</v>
      </c>
      <c r="AE36" s="298"/>
      <c r="AF36" s="557">
        <f t="shared" si="9"/>
        <v>10.743599999999999</v>
      </c>
      <c r="AG36" s="420">
        <f t="shared" si="10"/>
        <v>-0.12414400313050286</v>
      </c>
      <c r="AH36" s="679">
        <v>8.9529999999999994</v>
      </c>
      <c r="AI36" s="360">
        <f t="shared" si="11"/>
        <v>10.743599999999999</v>
      </c>
      <c r="AJ36" s="937">
        <v>8.9529999999999994</v>
      </c>
      <c r="AK36" s="956">
        <f>(G36*(AE36+AJ36)+(AE36+AJ36))</f>
        <v>10.743599999999999</v>
      </c>
      <c r="AL36" s="952">
        <f>(AJ36-AH36)/AH36</f>
        <v>0</v>
      </c>
      <c r="AM36" s="189" t="s">
        <v>241</v>
      </c>
      <c r="AN36" s="94" t="s">
        <v>399</v>
      </c>
      <c r="AO36" s="94" t="s">
        <v>398</v>
      </c>
      <c r="AP36" s="457">
        <v>96</v>
      </c>
      <c r="AQ36" s="434"/>
    </row>
    <row r="37" spans="1:43" s="54" customFormat="1" ht="40" customHeight="1" thickBot="1" x14ac:dyDescent="0.25">
      <c r="A37" s="818"/>
      <c r="B37" s="444" t="s">
        <v>631</v>
      </c>
      <c r="C37" s="416" t="s">
        <v>233</v>
      </c>
      <c r="D37" s="509" t="s">
        <v>632</v>
      </c>
      <c r="E37" s="382" t="s">
        <v>144</v>
      </c>
      <c r="F37" s="388"/>
      <c r="G37" s="298">
        <v>0.2</v>
      </c>
      <c r="H37" s="384"/>
      <c r="I37" s="87" t="s">
        <v>481</v>
      </c>
      <c r="J37" s="386"/>
      <c r="K37" s="383"/>
      <c r="L37" s="383"/>
      <c r="M37" s="298"/>
      <c r="N37" s="387"/>
      <c r="O37" s="298"/>
      <c r="P37" s="297"/>
      <c r="Q37" s="298"/>
      <c r="R37" s="387"/>
      <c r="S37" s="298"/>
      <c r="T37" s="383"/>
      <c r="U37" s="417"/>
      <c r="V37" s="387"/>
      <c r="W37" s="298"/>
      <c r="X37" s="383"/>
      <c r="Y37" s="181"/>
      <c r="Z37" s="327"/>
      <c r="AA37" s="417"/>
      <c r="AB37" s="323"/>
      <c r="AC37" s="222"/>
      <c r="AD37" s="679">
        <v>9.6820000000000004</v>
      </c>
      <c r="AE37" s="298"/>
      <c r="AF37" s="557">
        <f t="shared" si="9"/>
        <v>11.618400000000001</v>
      </c>
      <c r="AG37" s="363" t="s">
        <v>561</v>
      </c>
      <c r="AH37" s="679">
        <v>9.6820000000000004</v>
      </c>
      <c r="AI37" s="360">
        <f t="shared" si="11"/>
        <v>11.618400000000001</v>
      </c>
      <c r="AJ37" s="937">
        <v>9.6820000000000004</v>
      </c>
      <c r="AK37" s="956">
        <f>(G37*(AE37+AJ37)+(AE37+AJ37))</f>
        <v>11.618400000000001</v>
      </c>
      <c r="AL37" s="952">
        <f>(AJ37-AH37)/AH37</f>
        <v>0</v>
      </c>
      <c r="AM37" s="189"/>
      <c r="AN37" s="382" t="s">
        <v>634</v>
      </c>
      <c r="AO37" s="382" t="s">
        <v>398</v>
      </c>
      <c r="AP37" s="457">
        <v>118</v>
      </c>
      <c r="AQ37" s="434"/>
    </row>
    <row r="38" spans="1:43" s="54" customFormat="1" ht="40" customHeight="1" thickBot="1" x14ac:dyDescent="0.25">
      <c r="A38" s="819"/>
      <c r="B38" s="83" t="s">
        <v>186</v>
      </c>
      <c r="C38" s="502" t="s">
        <v>233</v>
      </c>
      <c r="D38" s="96" t="s">
        <v>72</v>
      </c>
      <c r="E38" s="94" t="s">
        <v>144</v>
      </c>
      <c r="F38" s="84">
        <v>9.31</v>
      </c>
      <c r="G38" s="85">
        <v>0.2</v>
      </c>
      <c r="H38" s="95">
        <f t="shared" si="19"/>
        <v>11.172000000000001</v>
      </c>
      <c r="I38" s="87" t="s">
        <v>481</v>
      </c>
      <c r="J38" s="88">
        <v>9.31</v>
      </c>
      <c r="K38" s="89"/>
      <c r="L38" s="89">
        <f t="shared" si="13"/>
        <v>11.172000000000001</v>
      </c>
      <c r="M38" s="85">
        <f t="shared" si="14"/>
        <v>0</v>
      </c>
      <c r="N38" s="90">
        <v>9.31</v>
      </c>
      <c r="O38" s="85"/>
      <c r="P38" s="91">
        <f t="shared" si="1"/>
        <v>11.172000000000001</v>
      </c>
      <c r="Q38" s="85">
        <f t="shared" si="2"/>
        <v>0</v>
      </c>
      <c r="R38" s="90">
        <v>9.31</v>
      </c>
      <c r="S38" s="85"/>
      <c r="T38" s="89">
        <f t="shared" si="3"/>
        <v>11.172000000000001</v>
      </c>
      <c r="U38" s="92">
        <f t="shared" si="4"/>
        <v>0</v>
      </c>
      <c r="V38" s="90">
        <v>9.31</v>
      </c>
      <c r="W38" s="85"/>
      <c r="X38" s="89">
        <f t="shared" si="5"/>
        <v>11.172000000000001</v>
      </c>
      <c r="Y38" s="181">
        <f t="shared" si="6"/>
        <v>0</v>
      </c>
      <c r="Z38" s="327">
        <v>10.398</v>
      </c>
      <c r="AA38" s="93"/>
      <c r="AB38" s="323">
        <f t="shared" si="7"/>
        <v>12.477599999999999</v>
      </c>
      <c r="AC38" s="222">
        <f t="shared" si="21"/>
        <v>0.11686358754027917</v>
      </c>
      <c r="AD38" s="679">
        <v>9.1210000000000004</v>
      </c>
      <c r="AE38" s="298"/>
      <c r="AF38" s="557">
        <f t="shared" si="9"/>
        <v>10.9452</v>
      </c>
      <c r="AG38" s="420">
        <f t="shared" si="10"/>
        <v>-0.12281207924600877</v>
      </c>
      <c r="AH38" s="679">
        <v>9.1210000000000004</v>
      </c>
      <c r="AI38" s="360">
        <f t="shared" si="11"/>
        <v>10.9452</v>
      </c>
      <c r="AJ38" s="937">
        <v>9.1210000000000004</v>
      </c>
      <c r="AK38" s="956">
        <f>(G38*(AE38+AJ38)+(AE38+AJ38))</f>
        <v>10.9452</v>
      </c>
      <c r="AL38" s="952">
        <f>(AJ38-AH38)/AH38</f>
        <v>0</v>
      </c>
      <c r="AM38" s="189" t="s">
        <v>241</v>
      </c>
      <c r="AN38" s="94" t="s">
        <v>400</v>
      </c>
      <c r="AO38" s="94" t="s">
        <v>398</v>
      </c>
      <c r="AP38" s="457">
        <v>97</v>
      </c>
      <c r="AQ38" s="434"/>
    </row>
    <row r="39" spans="1:43" s="54" customFormat="1" ht="40" customHeight="1" thickBot="1" x14ac:dyDescent="0.25">
      <c r="A39" s="829" t="s">
        <v>4</v>
      </c>
      <c r="B39" s="543" t="s">
        <v>187</v>
      </c>
      <c r="C39" s="518"/>
      <c r="D39" s="519"/>
      <c r="E39" s="98"/>
      <c r="F39" s="520"/>
      <c r="G39" s="99"/>
      <c r="H39" s="521"/>
      <c r="I39" s="522"/>
      <c r="J39" s="100"/>
      <c r="K39" s="101"/>
      <c r="L39" s="101"/>
      <c r="M39" s="99"/>
      <c r="N39" s="102"/>
      <c r="O39" s="99"/>
      <c r="P39" s="103"/>
      <c r="Q39" s="99"/>
      <c r="R39" s="102"/>
      <c r="S39" s="99"/>
      <c r="T39" s="103"/>
      <c r="U39" s="99"/>
      <c r="V39" s="102"/>
      <c r="W39" s="99"/>
      <c r="X39" s="101"/>
      <c r="Y39" s="182"/>
      <c r="Z39" s="328"/>
      <c r="AA39" s="105"/>
      <c r="AB39" s="323">
        <f t="shared" si="7"/>
        <v>0</v>
      </c>
      <c r="AC39" s="295"/>
      <c r="AD39" s="689"/>
      <c r="AE39" s="298"/>
      <c r="AF39" s="557"/>
      <c r="AG39" s="420"/>
      <c r="AH39" s="689"/>
      <c r="AI39" s="360"/>
      <c r="AJ39" s="947"/>
      <c r="AK39" s="956">
        <f>(G39*(AE39+AJ39)+(AE39+AJ39))</f>
        <v>0</v>
      </c>
      <c r="AL39" s="952" t="e">
        <f>(AJ39-AH39)/AH39</f>
        <v>#DIV/0!</v>
      </c>
      <c r="AM39" s="196"/>
      <c r="AN39" s="98"/>
      <c r="AO39" s="98"/>
      <c r="AP39" s="464"/>
      <c r="AQ39" s="434"/>
    </row>
    <row r="40" spans="1:43" s="54" customFormat="1" ht="40" customHeight="1" thickBot="1" x14ac:dyDescent="0.25">
      <c r="A40" s="830"/>
      <c r="B40" s="126" t="s">
        <v>188</v>
      </c>
      <c r="C40" s="514" t="s">
        <v>235</v>
      </c>
      <c r="D40" s="515" t="s">
        <v>73</v>
      </c>
      <c r="E40" s="127" t="s">
        <v>150</v>
      </c>
      <c r="F40" s="128">
        <v>14.84</v>
      </c>
      <c r="G40" s="113">
        <v>0.2</v>
      </c>
      <c r="H40" s="516">
        <f t="shared" ref="H40:H47" si="22">F40*1.2</f>
        <v>17.808</v>
      </c>
      <c r="I40" s="109" t="s">
        <v>479</v>
      </c>
      <c r="J40" s="129">
        <v>14.84</v>
      </c>
      <c r="K40" s="112"/>
      <c r="L40" s="112">
        <f t="shared" ref="L40:L71" si="23">(G40*(J40+K40))+(J40+K40)</f>
        <v>17.808</v>
      </c>
      <c r="M40" s="113">
        <f t="shared" ref="M40:M71" si="24">((J40+K40)-F40)/F40</f>
        <v>0</v>
      </c>
      <c r="N40" s="114">
        <v>14.84</v>
      </c>
      <c r="O40" s="113"/>
      <c r="P40" s="115">
        <f t="shared" si="1"/>
        <v>17.808</v>
      </c>
      <c r="Q40" s="113">
        <f t="shared" si="2"/>
        <v>0</v>
      </c>
      <c r="R40" s="114">
        <v>14.84</v>
      </c>
      <c r="S40" s="113"/>
      <c r="T40" s="112">
        <f t="shared" si="3"/>
        <v>17.808</v>
      </c>
      <c r="U40" s="116">
        <f t="shared" si="4"/>
        <v>0</v>
      </c>
      <c r="V40" s="114">
        <v>14.84</v>
      </c>
      <c r="W40" s="113"/>
      <c r="X40" s="112">
        <f t="shared" si="5"/>
        <v>17.808</v>
      </c>
      <c r="Y40" s="183">
        <f t="shared" si="6"/>
        <v>0</v>
      </c>
      <c r="Z40" s="329">
        <v>15.581</v>
      </c>
      <c r="AA40" s="116"/>
      <c r="AB40" s="323">
        <f t="shared" si="7"/>
        <v>18.697199999999999</v>
      </c>
      <c r="AC40" s="207">
        <f>(Z40-V40)/V40</f>
        <v>4.9932614555256043E-2</v>
      </c>
      <c r="AD40" s="686">
        <v>15.581</v>
      </c>
      <c r="AE40" s="298"/>
      <c r="AF40" s="557">
        <f t="shared" si="9"/>
        <v>18.697199999999999</v>
      </c>
      <c r="AG40" s="420">
        <f t="shared" si="10"/>
        <v>0</v>
      </c>
      <c r="AH40" s="686">
        <v>15.581</v>
      </c>
      <c r="AI40" s="360">
        <f t="shared" si="11"/>
        <v>18.697199999999999</v>
      </c>
      <c r="AJ40" s="944">
        <v>12.465</v>
      </c>
      <c r="AK40" s="956">
        <f>(G40*(AE40+AJ40)+(AE40+AJ40))</f>
        <v>14.958</v>
      </c>
      <c r="AL40" s="952">
        <f>(AJ40-AH40)/AH40</f>
        <v>-0.1999871638534112</v>
      </c>
      <c r="AM40" s="197" t="s">
        <v>247</v>
      </c>
      <c r="AN40" s="127" t="s">
        <v>401</v>
      </c>
      <c r="AO40" s="127" t="s">
        <v>402</v>
      </c>
      <c r="AP40" s="462">
        <v>118</v>
      </c>
      <c r="AQ40" s="434"/>
    </row>
    <row r="41" spans="1:43" s="54" customFormat="1" ht="40" customHeight="1" thickBot="1" x14ac:dyDescent="0.25">
      <c r="A41" s="830"/>
      <c r="B41" s="83" t="s">
        <v>189</v>
      </c>
      <c r="C41" s="502" t="s">
        <v>235</v>
      </c>
      <c r="D41" s="96" t="s">
        <v>74</v>
      </c>
      <c r="E41" s="94" t="s">
        <v>151</v>
      </c>
      <c r="F41" s="84">
        <v>5.0789999999999997</v>
      </c>
      <c r="G41" s="85">
        <v>0.2</v>
      </c>
      <c r="H41" s="95">
        <v>5.952</v>
      </c>
      <c r="I41" s="87" t="s">
        <v>479</v>
      </c>
      <c r="J41" s="88">
        <v>5.08</v>
      </c>
      <c r="K41" s="89"/>
      <c r="L41" s="89">
        <f t="shared" si="23"/>
        <v>6.0960000000000001</v>
      </c>
      <c r="M41" s="85">
        <f t="shared" si="24"/>
        <v>1.9688915140782319E-4</v>
      </c>
      <c r="N41" s="90">
        <v>5.08</v>
      </c>
      <c r="O41" s="85"/>
      <c r="P41" s="91">
        <f t="shared" si="1"/>
        <v>6.0960000000000001</v>
      </c>
      <c r="Q41" s="85">
        <f t="shared" si="2"/>
        <v>0</v>
      </c>
      <c r="R41" s="90">
        <v>5.08</v>
      </c>
      <c r="S41" s="85"/>
      <c r="T41" s="89">
        <f t="shared" si="3"/>
        <v>6.0960000000000001</v>
      </c>
      <c r="U41" s="92">
        <f t="shared" si="4"/>
        <v>0</v>
      </c>
      <c r="V41" s="90">
        <v>5.08</v>
      </c>
      <c r="W41" s="85"/>
      <c r="X41" s="89">
        <f t="shared" si="5"/>
        <v>6.0960000000000001</v>
      </c>
      <c r="Y41" s="181">
        <f t="shared" si="6"/>
        <v>0</v>
      </c>
      <c r="Z41" s="327">
        <v>5.0919999999999996</v>
      </c>
      <c r="AA41" s="93"/>
      <c r="AB41" s="323">
        <f t="shared" si="7"/>
        <v>6.1103999999999994</v>
      </c>
      <c r="AC41" s="222">
        <f t="shared" ref="AC41" si="25">(Z41-V41)/V41</f>
        <v>2.3622047244093634E-3</v>
      </c>
      <c r="AD41" s="679">
        <v>3.5379999999999998</v>
      </c>
      <c r="AE41" s="298"/>
      <c r="AF41" s="557">
        <f t="shared" si="9"/>
        <v>4.2455999999999996</v>
      </c>
      <c r="AG41" s="420">
        <f t="shared" si="10"/>
        <v>-0.30518460329929298</v>
      </c>
      <c r="AH41" s="679">
        <v>3.5379999999999998</v>
      </c>
      <c r="AI41" s="360">
        <f t="shared" si="11"/>
        <v>4.2455999999999996</v>
      </c>
      <c r="AJ41" s="937">
        <v>3.5379999999999998</v>
      </c>
      <c r="AK41" s="956">
        <f>(G41*(AE41+AJ41)+(AE41+AJ41))</f>
        <v>4.2455999999999996</v>
      </c>
      <c r="AL41" s="952">
        <f>(AJ41-AH41)/AH41</f>
        <v>0</v>
      </c>
      <c r="AM41" s="190" t="s">
        <v>364</v>
      </c>
      <c r="AN41" s="94" t="s">
        <v>403</v>
      </c>
      <c r="AO41" s="94" t="s">
        <v>404</v>
      </c>
      <c r="AP41" s="457">
        <v>168</v>
      </c>
      <c r="AQ41" s="434"/>
    </row>
    <row r="42" spans="1:43" s="54" customFormat="1" ht="40" customHeight="1" thickBot="1" x14ac:dyDescent="0.25">
      <c r="A42" s="830"/>
      <c r="B42" s="83" t="s">
        <v>190</v>
      </c>
      <c r="C42" s="502" t="s">
        <v>235</v>
      </c>
      <c r="D42" s="96" t="s">
        <v>122</v>
      </c>
      <c r="E42" s="94" t="s">
        <v>151</v>
      </c>
      <c r="F42" s="84">
        <v>5.0789999999999997</v>
      </c>
      <c r="G42" s="85">
        <v>0.2</v>
      </c>
      <c r="H42" s="95">
        <v>5.952</v>
      </c>
      <c r="I42" s="87" t="s">
        <v>479</v>
      </c>
      <c r="J42" s="88">
        <v>5.08</v>
      </c>
      <c r="K42" s="89"/>
      <c r="L42" s="89">
        <f t="shared" si="23"/>
        <v>6.0960000000000001</v>
      </c>
      <c r="M42" s="85">
        <f t="shared" si="24"/>
        <v>1.9688915140782319E-4</v>
      </c>
      <c r="N42" s="90">
        <v>5.08</v>
      </c>
      <c r="O42" s="85"/>
      <c r="P42" s="91">
        <f t="shared" si="1"/>
        <v>6.0960000000000001</v>
      </c>
      <c r="Q42" s="85">
        <f t="shared" si="2"/>
        <v>0</v>
      </c>
      <c r="R42" s="90">
        <v>5.08</v>
      </c>
      <c r="S42" s="85"/>
      <c r="T42" s="89">
        <f t="shared" si="3"/>
        <v>6.0960000000000001</v>
      </c>
      <c r="U42" s="92">
        <f t="shared" si="4"/>
        <v>0</v>
      </c>
      <c r="V42" s="90">
        <v>5.08</v>
      </c>
      <c r="W42" s="85"/>
      <c r="X42" s="89">
        <f t="shared" si="5"/>
        <v>6.0960000000000001</v>
      </c>
      <c r="Y42" s="181">
        <f t="shared" si="6"/>
        <v>0</v>
      </c>
      <c r="Z42" s="327">
        <v>5.0919999999999996</v>
      </c>
      <c r="AA42" s="93"/>
      <c r="AB42" s="323">
        <f t="shared" si="7"/>
        <v>6.1103999999999994</v>
      </c>
      <c r="AC42" s="222">
        <f>(Z42-V42)/V42</f>
        <v>2.3622047244093634E-3</v>
      </c>
      <c r="AD42" s="679">
        <v>3.5379999999999998</v>
      </c>
      <c r="AE42" s="298"/>
      <c r="AF42" s="557">
        <f t="shared" si="9"/>
        <v>4.2455999999999996</v>
      </c>
      <c r="AG42" s="420">
        <f t="shared" si="10"/>
        <v>-0.30518460329929298</v>
      </c>
      <c r="AH42" s="679">
        <v>3.5379999999999998</v>
      </c>
      <c r="AI42" s="360">
        <f t="shared" si="11"/>
        <v>4.2455999999999996</v>
      </c>
      <c r="AJ42" s="937">
        <v>3.5379999999999998</v>
      </c>
      <c r="AK42" s="956">
        <f>(G42*(AE42+AJ42)+(AE42+AJ42))</f>
        <v>4.2455999999999996</v>
      </c>
      <c r="AL42" s="952">
        <f>(AJ42-AH42)/AH42</f>
        <v>0</v>
      </c>
      <c r="AM42" s="190" t="s">
        <v>364</v>
      </c>
      <c r="AN42" s="94" t="s">
        <v>403</v>
      </c>
      <c r="AO42" s="94" t="s">
        <v>404</v>
      </c>
      <c r="AP42" s="457">
        <v>168</v>
      </c>
      <c r="AQ42" s="434"/>
    </row>
    <row r="43" spans="1:43" s="54" customFormat="1" ht="40" customHeight="1" thickBot="1" x14ac:dyDescent="0.25">
      <c r="A43" s="830"/>
      <c r="B43" s="83" t="s">
        <v>191</v>
      </c>
      <c r="C43" s="502" t="s">
        <v>235</v>
      </c>
      <c r="D43" s="96" t="s">
        <v>123</v>
      </c>
      <c r="E43" s="94" t="s">
        <v>151</v>
      </c>
      <c r="F43" s="84">
        <v>5.0789999999999997</v>
      </c>
      <c r="G43" s="85">
        <v>0.2</v>
      </c>
      <c r="H43" s="95">
        <v>5.952</v>
      </c>
      <c r="I43" s="87" t="s">
        <v>479</v>
      </c>
      <c r="J43" s="88">
        <v>5.08</v>
      </c>
      <c r="K43" s="89"/>
      <c r="L43" s="89">
        <f t="shared" si="23"/>
        <v>6.0960000000000001</v>
      </c>
      <c r="M43" s="85">
        <f t="shared" si="24"/>
        <v>1.9688915140782319E-4</v>
      </c>
      <c r="N43" s="90">
        <v>5.08</v>
      </c>
      <c r="O43" s="85"/>
      <c r="P43" s="91">
        <f t="shared" si="1"/>
        <v>6.0960000000000001</v>
      </c>
      <c r="Q43" s="85">
        <f t="shared" si="2"/>
        <v>0</v>
      </c>
      <c r="R43" s="90">
        <v>5.08</v>
      </c>
      <c r="S43" s="85"/>
      <c r="T43" s="89">
        <f t="shared" si="3"/>
        <v>6.0960000000000001</v>
      </c>
      <c r="U43" s="92">
        <f t="shared" si="4"/>
        <v>0</v>
      </c>
      <c r="V43" s="90">
        <v>5.08</v>
      </c>
      <c r="W43" s="85"/>
      <c r="X43" s="89">
        <f t="shared" si="5"/>
        <v>6.0960000000000001</v>
      </c>
      <c r="Y43" s="181">
        <f t="shared" si="6"/>
        <v>0</v>
      </c>
      <c r="Z43" s="327">
        <v>5.0919999999999996</v>
      </c>
      <c r="AA43" s="93"/>
      <c r="AB43" s="323">
        <f t="shared" si="7"/>
        <v>6.1103999999999994</v>
      </c>
      <c r="AC43" s="222">
        <f>(Z43-V43)/V43</f>
        <v>2.3622047244093634E-3</v>
      </c>
      <c r="AD43" s="679">
        <v>3.5379999999999998</v>
      </c>
      <c r="AE43" s="298"/>
      <c r="AF43" s="557">
        <f t="shared" si="9"/>
        <v>4.2455999999999996</v>
      </c>
      <c r="AG43" s="420">
        <f t="shared" si="10"/>
        <v>-0.30518460329929298</v>
      </c>
      <c r="AH43" s="679">
        <v>3.5379999999999998</v>
      </c>
      <c r="AI43" s="360">
        <f t="shared" si="11"/>
        <v>4.2455999999999996</v>
      </c>
      <c r="AJ43" s="937">
        <v>3.5379999999999998</v>
      </c>
      <c r="AK43" s="956">
        <f>(G43*(AE43+AJ43)+(AE43+AJ43))</f>
        <v>4.2455999999999996</v>
      </c>
      <c r="AL43" s="952">
        <f>(AJ43-AH43)/AH43</f>
        <v>0</v>
      </c>
      <c r="AM43" s="190" t="s">
        <v>364</v>
      </c>
      <c r="AN43" s="94" t="s">
        <v>403</v>
      </c>
      <c r="AO43" s="94" t="s">
        <v>404</v>
      </c>
      <c r="AP43" s="457">
        <v>168</v>
      </c>
      <c r="AQ43" s="434"/>
    </row>
    <row r="44" spans="1:43" s="54" customFormat="1" ht="40" customHeight="1" thickBot="1" x14ac:dyDescent="0.25">
      <c r="A44" s="830"/>
      <c r="B44" s="83" t="s">
        <v>192</v>
      </c>
      <c r="C44" s="502" t="s">
        <v>235</v>
      </c>
      <c r="D44" s="96" t="s">
        <v>124</v>
      </c>
      <c r="E44" s="94" t="s">
        <v>151</v>
      </c>
      <c r="F44" s="84">
        <v>5.0789999999999997</v>
      </c>
      <c r="G44" s="85">
        <v>0.2</v>
      </c>
      <c r="H44" s="95">
        <v>5.952</v>
      </c>
      <c r="I44" s="87" t="s">
        <v>479</v>
      </c>
      <c r="J44" s="88">
        <v>5.08</v>
      </c>
      <c r="K44" s="89"/>
      <c r="L44" s="89">
        <f t="shared" si="23"/>
        <v>6.0960000000000001</v>
      </c>
      <c r="M44" s="85">
        <f t="shared" si="24"/>
        <v>1.9688915140782319E-4</v>
      </c>
      <c r="N44" s="90">
        <v>5.08</v>
      </c>
      <c r="O44" s="85"/>
      <c r="P44" s="91">
        <f t="shared" si="1"/>
        <v>6.0960000000000001</v>
      </c>
      <c r="Q44" s="85">
        <f t="shared" si="2"/>
        <v>0</v>
      </c>
      <c r="R44" s="90">
        <v>5.08</v>
      </c>
      <c r="S44" s="85"/>
      <c r="T44" s="89">
        <f t="shared" si="3"/>
        <v>6.0960000000000001</v>
      </c>
      <c r="U44" s="92">
        <f t="shared" si="4"/>
        <v>0</v>
      </c>
      <c r="V44" s="90">
        <v>5.08</v>
      </c>
      <c r="W44" s="85"/>
      <c r="X44" s="89">
        <f t="shared" si="5"/>
        <v>6.0960000000000001</v>
      </c>
      <c r="Y44" s="181">
        <f t="shared" si="6"/>
        <v>0</v>
      </c>
      <c r="Z44" s="327">
        <v>5.0919999999999996</v>
      </c>
      <c r="AA44" s="93"/>
      <c r="AB44" s="323">
        <f t="shared" si="7"/>
        <v>6.1103999999999994</v>
      </c>
      <c r="AC44" s="222">
        <f t="shared" ref="AC44" si="26">(Z44-V44)/V44</f>
        <v>2.3622047244093634E-3</v>
      </c>
      <c r="AD44" s="679">
        <v>3.5379999999999998</v>
      </c>
      <c r="AE44" s="298"/>
      <c r="AF44" s="557">
        <f t="shared" si="9"/>
        <v>4.2455999999999996</v>
      </c>
      <c r="AG44" s="420">
        <f t="shared" si="10"/>
        <v>-0.30518460329929298</v>
      </c>
      <c r="AH44" s="679">
        <v>3.5379999999999998</v>
      </c>
      <c r="AI44" s="360">
        <f t="shared" si="11"/>
        <v>4.2455999999999996</v>
      </c>
      <c r="AJ44" s="937">
        <v>3.5379999999999998</v>
      </c>
      <c r="AK44" s="956">
        <f>(G44*(AE44+AJ44)+(AE44+AJ44))</f>
        <v>4.2455999999999996</v>
      </c>
      <c r="AL44" s="952">
        <f>(AJ44-AH44)/AH44</f>
        <v>0</v>
      </c>
      <c r="AM44" s="190" t="s">
        <v>364</v>
      </c>
      <c r="AN44" s="94" t="s">
        <v>403</v>
      </c>
      <c r="AO44" s="94" t="s">
        <v>404</v>
      </c>
      <c r="AP44" s="457">
        <v>168</v>
      </c>
      <c r="AQ44" s="434"/>
    </row>
    <row r="45" spans="1:43" s="54" customFormat="1" ht="40" customHeight="1" thickBot="1" x14ac:dyDescent="0.25">
      <c r="A45" s="830"/>
      <c r="B45" s="83" t="s">
        <v>193</v>
      </c>
      <c r="C45" s="502" t="s">
        <v>236</v>
      </c>
      <c r="D45" s="96" t="s">
        <v>75</v>
      </c>
      <c r="E45" s="94" t="s">
        <v>152</v>
      </c>
      <c r="F45" s="84">
        <v>12.513999999999999</v>
      </c>
      <c r="G45" s="85">
        <v>0.2</v>
      </c>
      <c r="H45" s="95">
        <v>14.087999999999999</v>
      </c>
      <c r="I45" s="87" t="s">
        <v>483</v>
      </c>
      <c r="J45" s="133">
        <v>13.058999999999999</v>
      </c>
      <c r="K45" s="134"/>
      <c r="L45" s="134">
        <f t="shared" si="23"/>
        <v>15.6708</v>
      </c>
      <c r="M45" s="130">
        <f t="shared" si="24"/>
        <v>4.3551222630653662E-2</v>
      </c>
      <c r="N45" s="135">
        <v>13.058999999999999</v>
      </c>
      <c r="O45" s="130"/>
      <c r="P45" s="91">
        <f t="shared" si="1"/>
        <v>15.6708</v>
      </c>
      <c r="Q45" s="85">
        <f t="shared" si="2"/>
        <v>0</v>
      </c>
      <c r="R45" s="90">
        <v>15.023999999999999</v>
      </c>
      <c r="S45" s="85"/>
      <c r="T45" s="89">
        <f t="shared" si="3"/>
        <v>18.0288</v>
      </c>
      <c r="U45" s="92">
        <f t="shared" si="4"/>
        <v>0.15047093958189753</v>
      </c>
      <c r="V45" s="90">
        <v>16.526</v>
      </c>
      <c r="W45" s="85"/>
      <c r="X45" s="89">
        <f t="shared" si="5"/>
        <v>19.831199999999999</v>
      </c>
      <c r="Y45" s="184">
        <f t="shared" si="6"/>
        <v>9.997337593184244E-2</v>
      </c>
      <c r="Z45" s="327">
        <v>16.526</v>
      </c>
      <c r="AA45" s="93"/>
      <c r="AB45" s="323">
        <f t="shared" si="7"/>
        <v>19.831199999999999</v>
      </c>
      <c r="AC45" s="222">
        <f>(Z45-V45)/V45</f>
        <v>0</v>
      </c>
      <c r="AD45" s="679">
        <v>14.093999999999999</v>
      </c>
      <c r="AE45" s="298"/>
      <c r="AF45" s="557">
        <f t="shared" si="9"/>
        <v>16.912800000000001</v>
      </c>
      <c r="AG45" s="420">
        <f t="shared" si="10"/>
        <v>-0.14716204768243982</v>
      </c>
      <c r="AH45" s="679">
        <v>12.686</v>
      </c>
      <c r="AI45" s="360">
        <f t="shared" si="11"/>
        <v>15.2232</v>
      </c>
      <c r="AJ45" s="937">
        <v>12.169</v>
      </c>
      <c r="AK45" s="956">
        <f>(G45*(AE45+AJ45)+(AE45+AJ45))</f>
        <v>14.6028</v>
      </c>
      <c r="AL45" s="952">
        <f>(AJ45-AH45)/AH45</f>
        <v>-4.075358663093169E-2</v>
      </c>
      <c r="AM45" s="191" t="s">
        <v>248</v>
      </c>
      <c r="AN45" s="94" t="s">
        <v>405</v>
      </c>
      <c r="AO45" s="94" t="s">
        <v>404</v>
      </c>
      <c r="AP45" s="457" t="s">
        <v>249</v>
      </c>
      <c r="AQ45" s="434"/>
    </row>
    <row r="46" spans="1:43" s="54" customFormat="1" ht="40" customHeight="1" thickBot="1" x14ac:dyDescent="0.25">
      <c r="A46" s="831"/>
      <c r="B46" s="83" t="s">
        <v>194</v>
      </c>
      <c r="C46" s="502" t="s">
        <v>236</v>
      </c>
      <c r="D46" s="96" t="s">
        <v>76</v>
      </c>
      <c r="E46" s="94" t="s">
        <v>152</v>
      </c>
      <c r="F46" s="84">
        <v>13.15</v>
      </c>
      <c r="G46" s="85">
        <v>0.2</v>
      </c>
      <c r="H46" s="95">
        <f t="shared" si="22"/>
        <v>15.78</v>
      </c>
      <c r="I46" s="87" t="s">
        <v>483</v>
      </c>
      <c r="J46" s="137">
        <v>14.464</v>
      </c>
      <c r="K46" s="134"/>
      <c r="L46" s="134">
        <f t="shared" si="23"/>
        <v>17.3568</v>
      </c>
      <c r="M46" s="130">
        <f t="shared" si="24"/>
        <v>9.992395437262358E-2</v>
      </c>
      <c r="N46" s="135">
        <v>14.464</v>
      </c>
      <c r="O46" s="130"/>
      <c r="P46" s="91">
        <f t="shared" si="1"/>
        <v>17.3568</v>
      </c>
      <c r="Q46" s="85">
        <f t="shared" si="2"/>
        <v>0</v>
      </c>
      <c r="R46" s="90">
        <v>16.638999999999999</v>
      </c>
      <c r="S46" s="85"/>
      <c r="T46" s="89">
        <f t="shared" si="3"/>
        <v>19.966799999999999</v>
      </c>
      <c r="U46" s="92">
        <f t="shared" si="4"/>
        <v>0.15037334070796451</v>
      </c>
      <c r="V46" s="90">
        <v>18.303000000000001</v>
      </c>
      <c r="W46" s="85"/>
      <c r="X46" s="89">
        <f t="shared" si="5"/>
        <v>21.9636</v>
      </c>
      <c r="Y46" s="184">
        <f t="shared" si="6"/>
        <v>0.10000600997656119</v>
      </c>
      <c r="Z46" s="327">
        <v>18.303000000000001</v>
      </c>
      <c r="AA46" s="93"/>
      <c r="AB46" s="323">
        <f t="shared" si="7"/>
        <v>21.9636</v>
      </c>
      <c r="AC46" s="222">
        <f>(Z46-V46)/V46</f>
        <v>0</v>
      </c>
      <c r="AD46" s="679">
        <v>18.027999999999999</v>
      </c>
      <c r="AE46" s="298"/>
      <c r="AF46" s="557">
        <f t="shared" si="9"/>
        <v>21.633599999999998</v>
      </c>
      <c r="AG46" s="420">
        <f t="shared" si="10"/>
        <v>-1.5024859312681098E-2</v>
      </c>
      <c r="AH46" s="679">
        <v>16.234000000000002</v>
      </c>
      <c r="AI46" s="360">
        <f t="shared" si="11"/>
        <v>19.480800000000002</v>
      </c>
      <c r="AJ46" s="937">
        <v>15.555</v>
      </c>
      <c r="AK46" s="956">
        <f>(G46*(AE46+AJ46)+(AE46+AJ46))</f>
        <v>18.666</v>
      </c>
      <c r="AL46" s="952">
        <f>(AJ46-AH46)/AH46</f>
        <v>-4.1825797708513121E-2</v>
      </c>
      <c r="AM46" s="191" t="s">
        <v>251</v>
      </c>
      <c r="AN46" s="94" t="s">
        <v>405</v>
      </c>
      <c r="AO46" s="94" t="s">
        <v>404</v>
      </c>
      <c r="AP46" s="457">
        <v>119</v>
      </c>
      <c r="AQ46" s="434"/>
    </row>
    <row r="47" spans="1:43" s="54" customFormat="1" ht="40" customHeight="1" thickBot="1" x14ac:dyDescent="0.25">
      <c r="A47" s="821" t="s">
        <v>1</v>
      </c>
      <c r="B47" s="97" t="s">
        <v>195</v>
      </c>
      <c r="C47" s="518" t="s">
        <v>235</v>
      </c>
      <c r="D47" s="519" t="s">
        <v>77</v>
      </c>
      <c r="E47" s="98" t="s">
        <v>150</v>
      </c>
      <c r="F47" s="520">
        <v>14.84</v>
      </c>
      <c r="G47" s="99">
        <v>0.2</v>
      </c>
      <c r="H47" s="521">
        <f t="shared" si="22"/>
        <v>17.808</v>
      </c>
      <c r="I47" s="522" t="s">
        <v>479</v>
      </c>
      <c r="J47" s="100">
        <v>14.84</v>
      </c>
      <c r="K47" s="101"/>
      <c r="L47" s="101">
        <f t="shared" si="23"/>
        <v>17.808</v>
      </c>
      <c r="M47" s="99">
        <f t="shared" si="24"/>
        <v>0</v>
      </c>
      <c r="N47" s="102">
        <v>14.84</v>
      </c>
      <c r="O47" s="99"/>
      <c r="P47" s="103">
        <f t="shared" si="1"/>
        <v>17.808</v>
      </c>
      <c r="Q47" s="99">
        <f t="shared" si="2"/>
        <v>0</v>
      </c>
      <c r="R47" s="102">
        <v>14.84</v>
      </c>
      <c r="S47" s="99"/>
      <c r="T47" s="101">
        <f t="shared" si="3"/>
        <v>17.808</v>
      </c>
      <c r="U47" s="104">
        <f t="shared" si="4"/>
        <v>0</v>
      </c>
      <c r="V47" s="102">
        <v>14.84</v>
      </c>
      <c r="W47" s="99"/>
      <c r="X47" s="101">
        <f t="shared" si="5"/>
        <v>17.808</v>
      </c>
      <c r="Y47" s="182">
        <f t="shared" si="6"/>
        <v>0</v>
      </c>
      <c r="Z47" s="330">
        <v>15.581</v>
      </c>
      <c r="AA47" s="201"/>
      <c r="AB47" s="323">
        <f t="shared" si="7"/>
        <v>18.697199999999999</v>
      </c>
      <c r="AC47" s="225">
        <f t="shared" ref="AC47" si="27">(Z47-V47)/V47</f>
        <v>4.9932614555256043E-2</v>
      </c>
      <c r="AD47" s="680">
        <v>15.581</v>
      </c>
      <c r="AE47" s="298"/>
      <c r="AF47" s="557">
        <f t="shared" si="9"/>
        <v>18.697199999999999</v>
      </c>
      <c r="AG47" s="420">
        <f t="shared" si="10"/>
        <v>0</v>
      </c>
      <c r="AH47" s="680">
        <v>15.581</v>
      </c>
      <c r="AI47" s="360">
        <f t="shared" si="11"/>
        <v>18.697199999999999</v>
      </c>
      <c r="AJ47" s="938">
        <v>12.465</v>
      </c>
      <c r="AK47" s="956">
        <f>(G47*(AE47+AJ47)+(AE47+AJ47))</f>
        <v>14.958</v>
      </c>
      <c r="AL47" s="952">
        <f>(AJ47-AH47)/AH47</f>
        <v>-0.1999871638534112</v>
      </c>
      <c r="AM47" s="196" t="s">
        <v>247</v>
      </c>
      <c r="AN47" s="98" t="s">
        <v>401</v>
      </c>
      <c r="AO47" s="98" t="s">
        <v>402</v>
      </c>
      <c r="AP47" s="464">
        <v>118</v>
      </c>
      <c r="AQ47" s="434"/>
    </row>
    <row r="48" spans="1:43" s="54" customFormat="1" ht="40" customHeight="1" thickBot="1" x14ac:dyDescent="0.25">
      <c r="A48" s="821"/>
      <c r="B48" s="106" t="s">
        <v>196</v>
      </c>
      <c r="C48" s="514" t="s">
        <v>236</v>
      </c>
      <c r="D48" s="515" t="s">
        <v>78</v>
      </c>
      <c r="E48" s="127" t="s">
        <v>152</v>
      </c>
      <c r="F48" s="128">
        <v>30.815000000000001</v>
      </c>
      <c r="G48" s="113">
        <v>0.2</v>
      </c>
      <c r="H48" s="516">
        <v>35.891999999999996</v>
      </c>
      <c r="I48" s="109" t="s">
        <v>483</v>
      </c>
      <c r="J48" s="141">
        <v>33.908999999999999</v>
      </c>
      <c r="K48" s="142"/>
      <c r="L48" s="142">
        <f t="shared" si="23"/>
        <v>40.690799999999996</v>
      </c>
      <c r="M48" s="138">
        <f t="shared" si="24"/>
        <v>0.10040564660068141</v>
      </c>
      <c r="N48" s="143">
        <v>33.908999999999999</v>
      </c>
      <c r="O48" s="138"/>
      <c r="P48" s="115">
        <f t="shared" si="1"/>
        <v>40.690799999999996</v>
      </c>
      <c r="Q48" s="113">
        <f t="shared" si="2"/>
        <v>0</v>
      </c>
      <c r="R48" s="114">
        <v>37.308</v>
      </c>
      <c r="S48" s="113"/>
      <c r="T48" s="112">
        <f t="shared" si="3"/>
        <v>44.769599999999997</v>
      </c>
      <c r="U48" s="116">
        <f t="shared" si="4"/>
        <v>0.10023887463505267</v>
      </c>
      <c r="V48" s="114">
        <v>41.039000000000001</v>
      </c>
      <c r="W48" s="113"/>
      <c r="X48" s="112">
        <f t="shared" si="5"/>
        <v>49.2468</v>
      </c>
      <c r="Y48" s="185">
        <f t="shared" si="6"/>
        <v>0.10000536078052968</v>
      </c>
      <c r="Z48" s="331">
        <v>41.039000000000001</v>
      </c>
      <c r="AA48" s="81"/>
      <c r="AB48" s="323">
        <f t="shared" si="7"/>
        <v>49.2468</v>
      </c>
      <c r="AC48" s="300">
        <f t="shared" ref="AC48:AC57" si="28">(Z48-V48)/V48</f>
        <v>0</v>
      </c>
      <c r="AD48" s="678">
        <v>41.039000000000001</v>
      </c>
      <c r="AE48" s="298"/>
      <c r="AF48" s="557">
        <f t="shared" si="9"/>
        <v>49.2468</v>
      </c>
      <c r="AG48" s="420">
        <f t="shared" si="10"/>
        <v>0</v>
      </c>
      <c r="AH48" s="678">
        <v>36.933</v>
      </c>
      <c r="AI48" s="360">
        <f t="shared" si="11"/>
        <v>44.319600000000001</v>
      </c>
      <c r="AJ48" s="936">
        <v>35.457000000000001</v>
      </c>
      <c r="AK48" s="956">
        <f>(G48*(AE48+AJ48)+(AE48+AJ48))</f>
        <v>42.548400000000001</v>
      </c>
      <c r="AL48" s="952">
        <f>(AJ48-AH48)/AH48</f>
        <v>-3.9964259605231069E-2</v>
      </c>
      <c r="AM48" s="198" t="s">
        <v>241</v>
      </c>
      <c r="AN48" s="107" t="s">
        <v>405</v>
      </c>
      <c r="AO48" s="107" t="s">
        <v>398</v>
      </c>
      <c r="AP48" s="459">
        <v>113</v>
      </c>
      <c r="AQ48" s="434"/>
    </row>
    <row r="49" spans="1:43" s="54" customFormat="1" ht="40" customHeight="1" thickBot="1" x14ac:dyDescent="0.25">
      <c r="A49" s="821"/>
      <c r="B49" s="117" t="s">
        <v>197</v>
      </c>
      <c r="C49" s="502" t="s">
        <v>237</v>
      </c>
      <c r="D49" s="96" t="s">
        <v>79</v>
      </c>
      <c r="E49" s="94" t="s">
        <v>152</v>
      </c>
      <c r="F49" s="84">
        <v>39.029000000000003</v>
      </c>
      <c r="G49" s="85">
        <v>0.2</v>
      </c>
      <c r="H49" s="95">
        <v>45.252000000000002</v>
      </c>
      <c r="I49" s="87" t="s">
        <v>483</v>
      </c>
      <c r="J49" s="133">
        <v>47.73</v>
      </c>
      <c r="K49" s="134"/>
      <c r="L49" s="134">
        <f t="shared" si="23"/>
        <v>57.275999999999996</v>
      </c>
      <c r="M49" s="130">
        <f t="shared" si="24"/>
        <v>0.22293679059161117</v>
      </c>
      <c r="N49" s="135">
        <v>53.697000000000003</v>
      </c>
      <c r="O49" s="130"/>
      <c r="P49" s="91">
        <f t="shared" si="1"/>
        <v>64.436400000000006</v>
      </c>
      <c r="Q49" s="85">
        <f t="shared" si="2"/>
        <v>0.12501571338780659</v>
      </c>
      <c r="R49" s="90">
        <v>53.697000000000003</v>
      </c>
      <c r="S49" s="85"/>
      <c r="T49" s="89">
        <f t="shared" si="3"/>
        <v>64.436400000000006</v>
      </c>
      <c r="U49" s="136">
        <f t="shared" si="4"/>
        <v>0</v>
      </c>
      <c r="V49" s="90">
        <v>64.436000000000007</v>
      </c>
      <c r="W49" s="85"/>
      <c r="X49" s="89">
        <f t="shared" si="5"/>
        <v>77.323200000000014</v>
      </c>
      <c r="Y49" s="184">
        <f t="shared" si="6"/>
        <v>0.19999255079427164</v>
      </c>
      <c r="Z49" s="327">
        <v>64.436000000000007</v>
      </c>
      <c r="AA49" s="93"/>
      <c r="AB49" s="323">
        <f t="shared" si="7"/>
        <v>77.323200000000014</v>
      </c>
      <c r="AC49" s="222">
        <f t="shared" si="28"/>
        <v>0</v>
      </c>
      <c r="AD49" s="679">
        <v>49.802</v>
      </c>
      <c r="AE49" s="298"/>
      <c r="AF49" s="557">
        <f t="shared" si="9"/>
        <v>59.7624</v>
      </c>
      <c r="AG49" s="420">
        <f t="shared" si="10"/>
        <v>-0.22710906946427473</v>
      </c>
      <c r="AH49" s="679">
        <v>47.987000000000002</v>
      </c>
      <c r="AI49" s="360">
        <f t="shared" si="11"/>
        <v>57.584400000000002</v>
      </c>
      <c r="AJ49" s="937">
        <v>45.271000000000001</v>
      </c>
      <c r="AK49" s="956">
        <f>(G49*(AE49+AJ49)+(AE49+AJ49))</f>
        <v>54.325200000000002</v>
      </c>
      <c r="AL49" s="952">
        <f>(AJ49-AH49)/AH49</f>
        <v>-5.6598662137662306E-2</v>
      </c>
      <c r="AM49" s="193"/>
      <c r="AN49" s="119" t="s">
        <v>405</v>
      </c>
      <c r="AO49" s="119" t="s">
        <v>398</v>
      </c>
      <c r="AP49" s="460">
        <v>115</v>
      </c>
      <c r="AQ49" s="434"/>
    </row>
    <row r="50" spans="1:43" s="54" customFormat="1" ht="40" customHeight="1" thickBot="1" x14ac:dyDescent="0.25">
      <c r="A50" s="821"/>
      <c r="B50" s="117" t="s">
        <v>198</v>
      </c>
      <c r="C50" s="502" t="s">
        <v>237</v>
      </c>
      <c r="D50" s="96" t="s">
        <v>80</v>
      </c>
      <c r="E50" s="94" t="s">
        <v>152</v>
      </c>
      <c r="F50" s="84">
        <v>67.287000000000006</v>
      </c>
      <c r="G50" s="85">
        <v>0.2</v>
      </c>
      <c r="H50" s="95">
        <v>78.012</v>
      </c>
      <c r="I50" s="87" t="s">
        <v>483</v>
      </c>
      <c r="J50" s="133">
        <v>82.28</v>
      </c>
      <c r="K50" s="134"/>
      <c r="L50" s="134">
        <f t="shared" si="23"/>
        <v>98.736000000000004</v>
      </c>
      <c r="M50" s="130">
        <f t="shared" si="24"/>
        <v>0.22282164459702458</v>
      </c>
      <c r="N50" s="135">
        <v>92.564999999999998</v>
      </c>
      <c r="O50" s="130"/>
      <c r="P50" s="91">
        <f t="shared" si="1"/>
        <v>111.078</v>
      </c>
      <c r="Q50" s="85">
        <f t="shared" si="2"/>
        <v>0.12499999999999999</v>
      </c>
      <c r="R50" s="90">
        <v>92.564999999999998</v>
      </c>
      <c r="S50" s="85"/>
      <c r="T50" s="89">
        <f t="shared" si="3"/>
        <v>111.078</v>
      </c>
      <c r="U50" s="136">
        <f t="shared" si="4"/>
        <v>0</v>
      </c>
      <c r="V50" s="90">
        <v>111.078</v>
      </c>
      <c r="W50" s="85"/>
      <c r="X50" s="89">
        <f t="shared" si="5"/>
        <v>133.2936</v>
      </c>
      <c r="Y50" s="184">
        <f t="shared" si="6"/>
        <v>0.20000000000000007</v>
      </c>
      <c r="Z50" s="327">
        <v>111.078</v>
      </c>
      <c r="AA50" s="93"/>
      <c r="AB50" s="323">
        <f t="shared" si="7"/>
        <v>133.2936</v>
      </c>
      <c r="AC50" s="222">
        <f t="shared" si="28"/>
        <v>0</v>
      </c>
      <c r="AD50" s="679">
        <v>109.364</v>
      </c>
      <c r="AE50" s="298"/>
      <c r="AF50" s="557">
        <f t="shared" si="9"/>
        <v>131.23680000000002</v>
      </c>
      <c r="AG50" s="420">
        <f t="shared" si="10"/>
        <v>-1.5430598318298841E-2</v>
      </c>
      <c r="AH50" s="679">
        <v>105.383</v>
      </c>
      <c r="AI50" s="360">
        <f t="shared" si="11"/>
        <v>126.45959999999999</v>
      </c>
      <c r="AJ50" s="937">
        <v>99.418000000000006</v>
      </c>
      <c r="AK50" s="956">
        <f>(G50*(AE50+AJ50)+(AE50+AJ50))</f>
        <v>119.30160000000001</v>
      </c>
      <c r="AL50" s="952">
        <f>(AJ50-AH50)/AH50</f>
        <v>-5.6603057419128223E-2</v>
      </c>
      <c r="AM50" s="199" t="s">
        <v>241</v>
      </c>
      <c r="AN50" s="119" t="s">
        <v>405</v>
      </c>
      <c r="AO50" s="119" t="s">
        <v>398</v>
      </c>
      <c r="AP50" s="460">
        <v>114</v>
      </c>
      <c r="AQ50" s="434"/>
    </row>
    <row r="51" spans="1:43" s="54" customFormat="1" ht="40" customHeight="1" thickBot="1" x14ac:dyDescent="0.25">
      <c r="A51" s="821"/>
      <c r="B51" s="117" t="s">
        <v>199</v>
      </c>
      <c r="C51" s="502" t="s">
        <v>236</v>
      </c>
      <c r="D51" s="96" t="s">
        <v>81</v>
      </c>
      <c r="E51" s="94" t="s">
        <v>152</v>
      </c>
      <c r="F51" s="84">
        <v>31.274999999999999</v>
      </c>
      <c r="G51" s="85">
        <v>0.2</v>
      </c>
      <c r="H51" s="95">
        <v>36.431999999999995</v>
      </c>
      <c r="I51" s="87" t="s">
        <v>485</v>
      </c>
      <c r="J51" s="133">
        <v>34.4</v>
      </c>
      <c r="K51" s="134"/>
      <c r="L51" s="134">
        <f t="shared" si="23"/>
        <v>41.28</v>
      </c>
      <c r="M51" s="130">
        <f t="shared" si="24"/>
        <v>9.9920063948840926E-2</v>
      </c>
      <c r="N51" s="135">
        <v>34.4</v>
      </c>
      <c r="O51" s="130"/>
      <c r="P51" s="91">
        <f t="shared" si="1"/>
        <v>41.28</v>
      </c>
      <c r="Q51" s="85">
        <f t="shared" si="2"/>
        <v>0</v>
      </c>
      <c r="R51" s="90">
        <v>37.850999999999999</v>
      </c>
      <c r="S51" s="85"/>
      <c r="T51" s="89">
        <f t="shared" si="3"/>
        <v>45.421199999999999</v>
      </c>
      <c r="U51" s="92">
        <f t="shared" si="4"/>
        <v>0.10031976744186048</v>
      </c>
      <c r="V51" s="90">
        <v>41.636000000000003</v>
      </c>
      <c r="W51" s="85"/>
      <c r="X51" s="89">
        <f t="shared" si="5"/>
        <v>49.963200000000001</v>
      </c>
      <c r="Y51" s="184">
        <f t="shared" si="6"/>
        <v>9.9997358061874292E-2</v>
      </c>
      <c r="Z51" s="327">
        <v>41.636000000000003</v>
      </c>
      <c r="AA51" s="93"/>
      <c r="AB51" s="323">
        <f t="shared" si="7"/>
        <v>49.963200000000001</v>
      </c>
      <c r="AC51" s="222">
        <f t="shared" si="28"/>
        <v>0</v>
      </c>
      <c r="AD51" s="679">
        <v>41.636000000000003</v>
      </c>
      <c r="AE51" s="298"/>
      <c r="AF51" s="557">
        <f t="shared" si="9"/>
        <v>49.963200000000001</v>
      </c>
      <c r="AG51" s="420">
        <f t="shared" si="10"/>
        <v>0</v>
      </c>
      <c r="AH51" s="679">
        <v>37.479999999999997</v>
      </c>
      <c r="AI51" s="360">
        <f t="shared" si="11"/>
        <v>44.975999999999999</v>
      </c>
      <c r="AJ51" s="937">
        <v>35.981000000000002</v>
      </c>
      <c r="AK51" s="956">
        <f>(G51*(AE51+AJ51)+(AE51+AJ51))</f>
        <v>43.177199999999999</v>
      </c>
      <c r="AL51" s="952">
        <f>(AJ51-AH51)/AH51</f>
        <v>-3.9994663820704254E-2</v>
      </c>
      <c r="AM51" s="199" t="s">
        <v>241</v>
      </c>
      <c r="AN51" s="119" t="s">
        <v>405</v>
      </c>
      <c r="AO51" s="119" t="s">
        <v>398</v>
      </c>
      <c r="AP51" s="460">
        <v>113</v>
      </c>
      <c r="AQ51" s="434"/>
    </row>
    <row r="52" spans="1:43" s="54" customFormat="1" ht="40" customHeight="1" thickBot="1" x14ac:dyDescent="0.25">
      <c r="A52" s="821"/>
      <c r="B52" s="117" t="s">
        <v>200</v>
      </c>
      <c r="C52" s="502" t="s">
        <v>236</v>
      </c>
      <c r="D52" s="96" t="s">
        <v>82</v>
      </c>
      <c r="E52" s="94" t="s">
        <v>153</v>
      </c>
      <c r="F52" s="84">
        <v>24.263000000000002</v>
      </c>
      <c r="G52" s="85">
        <v>0.2</v>
      </c>
      <c r="H52" s="95">
        <v>27.995999999999999</v>
      </c>
      <c r="I52" s="87" t="s">
        <v>485</v>
      </c>
      <c r="J52" s="133">
        <v>27.922999999999998</v>
      </c>
      <c r="K52" s="134"/>
      <c r="L52" s="134">
        <f t="shared" si="23"/>
        <v>33.507599999999996</v>
      </c>
      <c r="M52" s="130">
        <f t="shared" si="24"/>
        <v>0.15084696863537059</v>
      </c>
      <c r="N52" s="135">
        <v>27.922999999999998</v>
      </c>
      <c r="O52" s="130"/>
      <c r="P52" s="91">
        <f t="shared" si="1"/>
        <v>33.507599999999996</v>
      </c>
      <c r="Q52" s="85">
        <f t="shared" si="2"/>
        <v>0</v>
      </c>
      <c r="R52" s="90">
        <v>30.155000000000001</v>
      </c>
      <c r="S52" s="85"/>
      <c r="T52" s="89">
        <f t="shared" si="3"/>
        <v>36.186</v>
      </c>
      <c r="U52" s="92">
        <f t="shared" si="4"/>
        <v>7.9934104501665396E-2</v>
      </c>
      <c r="V52" s="90">
        <v>33.774000000000001</v>
      </c>
      <c r="W52" s="85"/>
      <c r="X52" s="89">
        <f t="shared" si="5"/>
        <v>40.528800000000004</v>
      </c>
      <c r="Y52" s="184">
        <f t="shared" si="6"/>
        <v>0.12001326479854087</v>
      </c>
      <c r="Z52" s="327">
        <v>33.774000000000001</v>
      </c>
      <c r="AA52" s="93"/>
      <c r="AB52" s="323">
        <f t="shared" si="7"/>
        <v>40.528800000000004</v>
      </c>
      <c r="AC52" s="222">
        <f t="shared" si="28"/>
        <v>0</v>
      </c>
      <c r="AD52" s="679">
        <v>29.376000000000001</v>
      </c>
      <c r="AE52" s="298"/>
      <c r="AF52" s="557">
        <f t="shared" si="9"/>
        <v>35.251200000000004</v>
      </c>
      <c r="AG52" s="420">
        <f t="shared" si="10"/>
        <v>-0.13021851128086692</v>
      </c>
      <c r="AH52" s="679">
        <v>27.902000000000001</v>
      </c>
      <c r="AI52" s="360">
        <f t="shared" si="11"/>
        <v>33.482399999999998</v>
      </c>
      <c r="AJ52" s="937">
        <v>26.765999999999998</v>
      </c>
      <c r="AK52" s="956">
        <f>(G52*(AE52+AJ52)+(AE52+AJ52))</f>
        <v>32.119199999999999</v>
      </c>
      <c r="AL52" s="952">
        <f>(AJ52-AH52)/AH52</f>
        <v>-4.0713927317038302E-2</v>
      </c>
      <c r="AM52" s="199" t="s">
        <v>241</v>
      </c>
      <c r="AN52" s="119" t="s">
        <v>405</v>
      </c>
      <c r="AO52" s="119" t="s">
        <v>398</v>
      </c>
      <c r="AP52" s="460" t="s">
        <v>249</v>
      </c>
      <c r="AQ52" s="434"/>
    </row>
    <row r="53" spans="1:43" s="54" customFormat="1" ht="40" customHeight="1" thickBot="1" x14ac:dyDescent="0.25">
      <c r="A53" s="821"/>
      <c r="B53" s="117" t="s">
        <v>201</v>
      </c>
      <c r="C53" s="502" t="s">
        <v>236</v>
      </c>
      <c r="D53" s="96" t="s">
        <v>83</v>
      </c>
      <c r="E53" s="94" t="s">
        <v>153</v>
      </c>
      <c r="F53" s="84">
        <v>21.472000000000001</v>
      </c>
      <c r="G53" s="85">
        <v>0.2</v>
      </c>
      <c r="H53" s="95">
        <f t="shared" ref="H53:H54" si="29">F53*1.2</f>
        <v>25.766400000000001</v>
      </c>
      <c r="I53" s="87" t="s">
        <v>485</v>
      </c>
      <c r="J53" s="133">
        <v>23.184999999999999</v>
      </c>
      <c r="K53" s="134"/>
      <c r="L53" s="134">
        <f t="shared" si="23"/>
        <v>27.821999999999999</v>
      </c>
      <c r="M53" s="130">
        <f t="shared" si="24"/>
        <v>7.9778315946348613E-2</v>
      </c>
      <c r="N53" s="135">
        <v>27.361000000000001</v>
      </c>
      <c r="O53" s="130"/>
      <c r="P53" s="91">
        <f t="shared" si="1"/>
        <v>32.833200000000005</v>
      </c>
      <c r="Q53" s="85">
        <f t="shared" si="2"/>
        <v>0.18011645460427023</v>
      </c>
      <c r="R53" s="90">
        <v>27.361000000000001</v>
      </c>
      <c r="S53" s="85"/>
      <c r="T53" s="89">
        <f t="shared" si="3"/>
        <v>32.833200000000005</v>
      </c>
      <c r="U53" s="92">
        <f t="shared" si="4"/>
        <v>0</v>
      </c>
      <c r="V53" s="90">
        <v>32.832999999999998</v>
      </c>
      <c r="W53" s="85"/>
      <c r="X53" s="89">
        <f t="shared" si="5"/>
        <v>39.3996</v>
      </c>
      <c r="Y53" s="184">
        <f t="shared" si="6"/>
        <v>0.1999926903256459</v>
      </c>
      <c r="Z53" s="327">
        <v>32.832999999999998</v>
      </c>
      <c r="AA53" s="93"/>
      <c r="AB53" s="323">
        <f t="shared" si="7"/>
        <v>39.3996</v>
      </c>
      <c r="AC53" s="222">
        <f t="shared" si="28"/>
        <v>0</v>
      </c>
      <c r="AD53" s="679">
        <v>31.175000000000001</v>
      </c>
      <c r="AE53" s="298"/>
      <c r="AF53" s="557">
        <f t="shared" si="9"/>
        <v>37.410000000000004</v>
      </c>
      <c r="AG53" s="420">
        <f t="shared" si="10"/>
        <v>-5.0497974598726826E-2</v>
      </c>
      <c r="AH53" s="679">
        <v>31.175000000000001</v>
      </c>
      <c r="AI53" s="360">
        <f t="shared" si="11"/>
        <v>37.410000000000004</v>
      </c>
      <c r="AJ53" s="937">
        <v>31.175000000000001</v>
      </c>
      <c r="AK53" s="956">
        <f>(G53*(AE53+AJ53)+(AE53+AJ53))</f>
        <v>37.410000000000004</v>
      </c>
      <c r="AL53" s="952">
        <f>(AJ53-AH53)/AH53</f>
        <v>0</v>
      </c>
      <c r="AM53" s="199" t="s">
        <v>241</v>
      </c>
      <c r="AN53" s="119" t="s">
        <v>405</v>
      </c>
      <c r="AO53" s="119" t="s">
        <v>398</v>
      </c>
      <c r="AP53" s="460" t="s">
        <v>249</v>
      </c>
      <c r="AQ53" s="434"/>
    </row>
    <row r="54" spans="1:43" s="54" customFormat="1" ht="40" customHeight="1" thickBot="1" x14ac:dyDescent="0.25">
      <c r="A54" s="821"/>
      <c r="B54" s="117" t="s">
        <v>202</v>
      </c>
      <c r="C54" s="502" t="s">
        <v>236</v>
      </c>
      <c r="D54" s="503" t="s">
        <v>496</v>
      </c>
      <c r="E54" s="506" t="s">
        <v>348</v>
      </c>
      <c r="F54" s="84">
        <v>21.867000000000001</v>
      </c>
      <c r="G54" s="85">
        <v>0.2</v>
      </c>
      <c r="H54" s="95">
        <f t="shared" si="29"/>
        <v>26.240400000000001</v>
      </c>
      <c r="I54" s="87" t="s">
        <v>485</v>
      </c>
      <c r="J54" s="133">
        <v>25.12</v>
      </c>
      <c r="K54" s="134"/>
      <c r="L54" s="134">
        <f t="shared" si="23"/>
        <v>30.144000000000002</v>
      </c>
      <c r="M54" s="130">
        <f>((J54+K54)-23.265956)/23.265956</f>
        <v>7.9689138929000036E-2</v>
      </c>
      <c r="N54" s="135">
        <v>29.635999999999999</v>
      </c>
      <c r="O54" s="130"/>
      <c r="P54" s="91">
        <f t="shared" si="1"/>
        <v>35.563200000000002</v>
      </c>
      <c r="Q54" s="85">
        <f t="shared" si="2"/>
        <v>0.17977707006369426</v>
      </c>
      <c r="R54" s="90">
        <v>29.635999999999999</v>
      </c>
      <c r="S54" s="85"/>
      <c r="T54" s="89">
        <f t="shared" si="3"/>
        <v>35.563200000000002</v>
      </c>
      <c r="U54" s="92">
        <f t="shared" si="4"/>
        <v>0</v>
      </c>
      <c r="V54" s="90">
        <v>35.563000000000002</v>
      </c>
      <c r="W54" s="85"/>
      <c r="X54" s="89">
        <f t="shared" si="5"/>
        <v>42.675600000000003</v>
      </c>
      <c r="Y54" s="184">
        <f t="shared" si="6"/>
        <v>0.19999325145093816</v>
      </c>
      <c r="Z54" s="327">
        <v>35.563000000000002</v>
      </c>
      <c r="AA54" s="93"/>
      <c r="AB54" s="323">
        <f t="shared" si="7"/>
        <v>42.675600000000003</v>
      </c>
      <c r="AC54" s="222">
        <f t="shared" si="28"/>
        <v>0</v>
      </c>
      <c r="AD54" s="679">
        <v>32.640999999999998</v>
      </c>
      <c r="AE54" s="298"/>
      <c r="AF54" s="557">
        <f t="shared" si="9"/>
        <v>39.169199999999996</v>
      </c>
      <c r="AG54" s="420">
        <f t="shared" si="10"/>
        <v>-8.2164046902679866E-2</v>
      </c>
      <c r="AH54" s="679">
        <v>31.009</v>
      </c>
      <c r="AI54" s="360">
        <f t="shared" si="11"/>
        <v>37.210799999999999</v>
      </c>
      <c r="AJ54" s="937">
        <v>31.01</v>
      </c>
      <c r="AK54" s="956">
        <f>(G54*(AE54+AJ54)+(AE54+AJ54))</f>
        <v>37.212000000000003</v>
      </c>
      <c r="AL54" s="952">
        <f>(AJ54-AH54)/AH54</f>
        <v>3.2248701989784322E-5</v>
      </c>
      <c r="AM54" s="199" t="s">
        <v>241</v>
      </c>
      <c r="AN54" s="119" t="s">
        <v>405</v>
      </c>
      <c r="AO54" s="119" t="s">
        <v>398</v>
      </c>
      <c r="AP54" s="460">
        <v>115</v>
      </c>
      <c r="AQ54" s="434"/>
    </row>
    <row r="55" spans="1:43" s="54" customFormat="1" ht="40" customHeight="1" thickBot="1" x14ac:dyDescent="0.25">
      <c r="A55" s="821"/>
      <c r="B55" s="117" t="s">
        <v>203</v>
      </c>
      <c r="C55" s="502" t="s">
        <v>236</v>
      </c>
      <c r="D55" s="503" t="s">
        <v>580</v>
      </c>
      <c r="E55" s="506" t="s">
        <v>348</v>
      </c>
      <c r="F55" s="84">
        <v>24.65</v>
      </c>
      <c r="G55" s="85">
        <v>0.2</v>
      </c>
      <c r="H55" s="95">
        <f t="shared" ref="H55" si="30">F55*1.2</f>
        <v>29.58</v>
      </c>
      <c r="I55" s="87" t="s">
        <v>485</v>
      </c>
      <c r="J55" s="133">
        <v>28.38</v>
      </c>
      <c r="K55" s="134"/>
      <c r="L55" s="134">
        <f t="shared" si="23"/>
        <v>34.055999999999997</v>
      </c>
      <c r="M55" s="130">
        <f>((J55+K55)-26.223404)/26.223404</f>
        <v>8.2239361449795018E-2</v>
      </c>
      <c r="N55" s="135">
        <v>33.426000000000002</v>
      </c>
      <c r="O55" s="130"/>
      <c r="P55" s="91">
        <f t="shared" si="1"/>
        <v>40.111200000000004</v>
      </c>
      <c r="Q55" s="85">
        <f t="shared" si="2"/>
        <v>0.17780126849894312</v>
      </c>
      <c r="R55" s="90">
        <v>33.426000000000002</v>
      </c>
      <c r="S55" s="85"/>
      <c r="T55" s="89">
        <f t="shared" si="3"/>
        <v>40.111200000000004</v>
      </c>
      <c r="U55" s="92">
        <f t="shared" si="4"/>
        <v>0</v>
      </c>
      <c r="V55" s="90">
        <v>40.110999999999997</v>
      </c>
      <c r="W55" s="85"/>
      <c r="X55" s="89">
        <f t="shared" si="5"/>
        <v>48.133199999999995</v>
      </c>
      <c r="Y55" s="184">
        <f t="shared" si="6"/>
        <v>0.19999401663375799</v>
      </c>
      <c r="Z55" s="327">
        <v>37.603000000000002</v>
      </c>
      <c r="AA55" s="202"/>
      <c r="AB55" s="323">
        <f t="shared" si="7"/>
        <v>45.123600000000003</v>
      </c>
      <c r="AC55" s="222">
        <f t="shared" si="28"/>
        <v>-6.2526488993044194E-2</v>
      </c>
      <c r="AD55" s="679">
        <v>39.439</v>
      </c>
      <c r="AE55" s="298"/>
      <c r="AF55" s="557">
        <f t="shared" si="9"/>
        <v>47.326799999999999</v>
      </c>
      <c r="AG55" s="420">
        <f t="shared" si="10"/>
        <v>4.882589155120598E-2</v>
      </c>
      <c r="AH55" s="679">
        <v>37.466999999999999</v>
      </c>
      <c r="AI55" s="360">
        <f t="shared" si="11"/>
        <v>44.9604</v>
      </c>
      <c r="AJ55" s="937">
        <v>36.170999999999999</v>
      </c>
      <c r="AK55" s="956">
        <f>(G55*(AE55+AJ55)+(AE55+AJ55))</f>
        <v>43.405200000000001</v>
      </c>
      <c r="AL55" s="952">
        <f>(AJ55-AH55)/AH55</f>
        <v>-3.45904395868364E-2</v>
      </c>
      <c r="AM55" s="199" t="s">
        <v>241</v>
      </c>
      <c r="AN55" s="119" t="s">
        <v>405</v>
      </c>
      <c r="AO55" s="119" t="s">
        <v>398</v>
      </c>
      <c r="AP55" s="460">
        <v>115</v>
      </c>
      <c r="AQ55" s="434"/>
    </row>
    <row r="56" spans="1:43" s="54" customFormat="1" ht="40" customHeight="1" thickBot="1" x14ac:dyDescent="0.25">
      <c r="A56" s="828"/>
      <c r="B56" s="117" t="s">
        <v>204</v>
      </c>
      <c r="C56" s="502" t="s">
        <v>236</v>
      </c>
      <c r="D56" s="96" t="s">
        <v>84</v>
      </c>
      <c r="E56" s="94" t="s">
        <v>155</v>
      </c>
      <c r="F56" s="84">
        <v>31.751000000000001</v>
      </c>
      <c r="G56" s="85">
        <v>0.2</v>
      </c>
      <c r="H56" s="95">
        <v>36.636000000000003</v>
      </c>
      <c r="I56" s="87" t="s">
        <v>485</v>
      </c>
      <c r="J56" s="133">
        <v>36.518999999999998</v>
      </c>
      <c r="K56" s="134"/>
      <c r="L56" s="134">
        <f t="shared" si="23"/>
        <v>43.822800000000001</v>
      </c>
      <c r="M56" s="130">
        <f t="shared" si="24"/>
        <v>0.15016849862996431</v>
      </c>
      <c r="N56" s="135">
        <v>36.518999999999998</v>
      </c>
      <c r="O56" s="130"/>
      <c r="P56" s="144">
        <f t="shared" si="1"/>
        <v>43.822800000000001</v>
      </c>
      <c r="Q56" s="130">
        <f t="shared" si="2"/>
        <v>0</v>
      </c>
      <c r="R56" s="90">
        <v>39.445999999999998</v>
      </c>
      <c r="S56" s="85"/>
      <c r="T56" s="89">
        <f t="shared" si="3"/>
        <v>47.3352</v>
      </c>
      <c r="U56" s="92">
        <f t="shared" si="4"/>
        <v>8.0150058873463118E-2</v>
      </c>
      <c r="V56" s="90">
        <v>44.18</v>
      </c>
      <c r="W56" s="85"/>
      <c r="X56" s="89">
        <f t="shared" si="5"/>
        <v>53.015999999999998</v>
      </c>
      <c r="Y56" s="184">
        <f t="shared" si="6"/>
        <v>0.1200121685341987</v>
      </c>
      <c r="Z56" s="327">
        <v>44.18</v>
      </c>
      <c r="AA56" s="93"/>
      <c r="AB56" s="323">
        <f t="shared" si="7"/>
        <v>53.015999999999998</v>
      </c>
      <c r="AC56" s="222">
        <f t="shared" si="28"/>
        <v>0</v>
      </c>
      <c r="AD56" s="679">
        <v>44.18</v>
      </c>
      <c r="AE56" s="298"/>
      <c r="AF56" s="557">
        <f t="shared" si="9"/>
        <v>53.015999999999998</v>
      </c>
      <c r="AG56" s="420">
        <f t="shared" si="10"/>
        <v>0</v>
      </c>
      <c r="AH56" s="679">
        <v>39.767000000000003</v>
      </c>
      <c r="AI56" s="360">
        <f t="shared" si="11"/>
        <v>47.720400000000005</v>
      </c>
      <c r="AJ56" s="937">
        <v>38.174999999999997</v>
      </c>
      <c r="AK56" s="956">
        <f>(G56*(AE56+AJ56)+(AE56+AJ56))</f>
        <v>45.809999999999995</v>
      </c>
      <c r="AL56" s="952">
        <f>(AJ56-AH56)/AH56</f>
        <v>-4.0033193351271298E-2</v>
      </c>
      <c r="AM56" s="199" t="s">
        <v>241</v>
      </c>
      <c r="AN56" s="119" t="s">
        <v>405</v>
      </c>
      <c r="AO56" s="119" t="s">
        <v>398</v>
      </c>
      <c r="AP56" s="460">
        <v>115</v>
      </c>
      <c r="AQ56" s="434"/>
    </row>
    <row r="57" spans="1:43" s="54" customFormat="1" ht="40" customHeight="1" thickBot="1" x14ac:dyDescent="0.25">
      <c r="A57" s="820" t="s">
        <v>7</v>
      </c>
      <c r="B57" s="124" t="s">
        <v>205</v>
      </c>
      <c r="C57" s="518" t="s">
        <v>236</v>
      </c>
      <c r="D57" s="519" t="s">
        <v>85</v>
      </c>
      <c r="E57" s="98" t="s">
        <v>154</v>
      </c>
      <c r="F57" s="520">
        <v>30.198</v>
      </c>
      <c r="G57" s="99">
        <v>0.2</v>
      </c>
      <c r="H57" s="521">
        <v>34.020000000000003</v>
      </c>
      <c r="I57" s="522" t="s">
        <v>485</v>
      </c>
      <c r="J57" s="146">
        <v>33.225999999999999</v>
      </c>
      <c r="K57" s="147"/>
      <c r="L57" s="147">
        <f t="shared" si="23"/>
        <v>39.871200000000002</v>
      </c>
      <c r="M57" s="145">
        <f t="shared" si="24"/>
        <v>0.1002715411616663</v>
      </c>
      <c r="N57" s="148">
        <v>33.225999999999999</v>
      </c>
      <c r="O57" s="145"/>
      <c r="P57" s="149">
        <f t="shared" si="1"/>
        <v>39.871200000000002</v>
      </c>
      <c r="Q57" s="145">
        <f t="shared" si="2"/>
        <v>0</v>
      </c>
      <c r="R57" s="102">
        <v>38.200000000000003</v>
      </c>
      <c r="S57" s="99"/>
      <c r="T57" s="101">
        <f t="shared" si="3"/>
        <v>45.84</v>
      </c>
      <c r="U57" s="104">
        <f t="shared" si="4"/>
        <v>0.14970204057063757</v>
      </c>
      <c r="V57" s="102">
        <v>42.02</v>
      </c>
      <c r="W57" s="99"/>
      <c r="X57" s="101">
        <f t="shared" si="5"/>
        <v>50.424000000000007</v>
      </c>
      <c r="Y57" s="186">
        <f t="shared" si="6"/>
        <v>0.1</v>
      </c>
      <c r="Z57" s="328">
        <v>42.02</v>
      </c>
      <c r="AA57" s="105"/>
      <c r="AB57" s="323">
        <f t="shared" si="7"/>
        <v>50.424000000000007</v>
      </c>
      <c r="AC57" s="295">
        <f t="shared" si="28"/>
        <v>0</v>
      </c>
      <c r="AD57" s="689">
        <v>37.085999999999999</v>
      </c>
      <c r="AE57" s="298"/>
      <c r="AF57" s="557">
        <f t="shared" si="9"/>
        <v>44.5032</v>
      </c>
      <c r="AG57" s="420">
        <f t="shared" si="10"/>
        <v>-0.11742027605901961</v>
      </c>
      <c r="AH57" s="689">
        <v>33.392000000000003</v>
      </c>
      <c r="AI57" s="360">
        <f t="shared" si="11"/>
        <v>40.070400000000006</v>
      </c>
      <c r="AJ57" s="947">
        <v>32.057000000000002</v>
      </c>
      <c r="AK57" s="956">
        <f>(G57*(AE57+AJ57)+(AE57+AJ57))</f>
        <v>38.468400000000003</v>
      </c>
      <c r="AL57" s="952">
        <f>(AJ57-AH57)/AH57</f>
        <v>-3.997963584092E-2</v>
      </c>
      <c r="AM57" s="194"/>
      <c r="AN57" s="125" t="s">
        <v>405</v>
      </c>
      <c r="AO57" s="125" t="s">
        <v>398</v>
      </c>
      <c r="AP57" s="461">
        <v>115</v>
      </c>
      <c r="AQ57" s="434"/>
    </row>
    <row r="58" spans="1:43" s="54" customFormat="1" ht="40" customHeight="1" thickBot="1" x14ac:dyDescent="0.25">
      <c r="A58" s="821"/>
      <c r="B58" s="126" t="s">
        <v>206</v>
      </c>
      <c r="C58" s="514" t="s">
        <v>236</v>
      </c>
      <c r="D58" s="515" t="s">
        <v>86</v>
      </c>
      <c r="E58" s="127" t="s">
        <v>152</v>
      </c>
      <c r="F58" s="128">
        <v>12.19</v>
      </c>
      <c r="G58" s="113">
        <v>0.2</v>
      </c>
      <c r="H58" s="516">
        <f t="shared" ref="H58:H60" si="31">F58*1.2</f>
        <v>14.627999999999998</v>
      </c>
      <c r="I58" s="109" t="s">
        <v>483</v>
      </c>
      <c r="J58" s="141">
        <v>14.342000000000001</v>
      </c>
      <c r="K58" s="142"/>
      <c r="L58" s="142">
        <f t="shared" si="23"/>
        <v>17.2104</v>
      </c>
      <c r="M58" s="138">
        <f t="shared" si="24"/>
        <v>0.17653814602132906</v>
      </c>
      <c r="N58" s="143">
        <v>16.103999999999999</v>
      </c>
      <c r="O58" s="138"/>
      <c r="P58" s="151">
        <f t="shared" si="1"/>
        <v>19.3248</v>
      </c>
      <c r="Q58" s="138">
        <f t="shared" si="2"/>
        <v>0.12285594756658763</v>
      </c>
      <c r="R58" s="114">
        <v>16.103999999999999</v>
      </c>
      <c r="S58" s="113"/>
      <c r="T58" s="112">
        <f t="shared" si="3"/>
        <v>19.3248</v>
      </c>
      <c r="U58" s="116">
        <f t="shared" si="4"/>
        <v>0</v>
      </c>
      <c r="V58" s="114">
        <v>16.103999999999999</v>
      </c>
      <c r="W58" s="113"/>
      <c r="X58" s="112">
        <f t="shared" si="5"/>
        <v>19.3248</v>
      </c>
      <c r="Y58" s="183">
        <f t="shared" si="6"/>
        <v>0</v>
      </c>
      <c r="Z58" s="327">
        <v>18.52</v>
      </c>
      <c r="AA58" s="93"/>
      <c r="AB58" s="323">
        <f t="shared" si="7"/>
        <v>22.224</v>
      </c>
      <c r="AC58" s="222">
        <f t="shared" ref="AC58:AC65" si="32">(Z58-V58)/V58</f>
        <v>0.15002483854942875</v>
      </c>
      <c r="AD58" s="679">
        <v>18.242000000000001</v>
      </c>
      <c r="AE58" s="298"/>
      <c r="AF58" s="557">
        <f t="shared" si="9"/>
        <v>21.8904</v>
      </c>
      <c r="AG58" s="420">
        <f t="shared" si="10"/>
        <v>-1.5010799136069045E-2</v>
      </c>
      <c r="AH58" s="679">
        <v>16.963999999999999</v>
      </c>
      <c r="AI58" s="360">
        <f t="shared" si="11"/>
        <v>20.3568</v>
      </c>
      <c r="AJ58" s="937">
        <v>16.347999999999999</v>
      </c>
      <c r="AK58" s="956">
        <f>(G58*(AE58+AJ58)+(AE58+AJ58))</f>
        <v>19.617599999999999</v>
      </c>
      <c r="AL58" s="952">
        <f>(AJ58-AH58)/AH58</f>
        <v>-3.6312190521103495E-2</v>
      </c>
      <c r="AM58" s="195" t="s">
        <v>241</v>
      </c>
      <c r="AN58" s="127" t="s">
        <v>405</v>
      </c>
      <c r="AO58" s="127" t="s">
        <v>406</v>
      </c>
      <c r="AP58" s="462" t="s">
        <v>249</v>
      </c>
      <c r="AQ58" s="434"/>
    </row>
    <row r="59" spans="1:43" s="54" customFormat="1" ht="40" customHeight="1" thickBot="1" x14ac:dyDescent="0.25">
      <c r="A59" s="821"/>
      <c r="B59" s="83" t="s">
        <v>207</v>
      </c>
      <c r="C59" s="502" t="s">
        <v>237</v>
      </c>
      <c r="D59" s="96" t="s">
        <v>87</v>
      </c>
      <c r="E59" s="94" t="s">
        <v>152</v>
      </c>
      <c r="F59" s="84">
        <v>24.53</v>
      </c>
      <c r="G59" s="85">
        <v>0.2</v>
      </c>
      <c r="H59" s="95">
        <f>F59*1.2</f>
        <v>29.436</v>
      </c>
      <c r="I59" s="87" t="s">
        <v>483</v>
      </c>
      <c r="J59" s="133">
        <v>30</v>
      </c>
      <c r="K59" s="134"/>
      <c r="L59" s="134">
        <f t="shared" si="23"/>
        <v>36</v>
      </c>
      <c r="M59" s="130">
        <f t="shared" si="24"/>
        <v>0.22299225438238884</v>
      </c>
      <c r="N59" s="135">
        <v>33.75</v>
      </c>
      <c r="O59" s="130"/>
      <c r="P59" s="144">
        <f t="shared" si="1"/>
        <v>40.5</v>
      </c>
      <c r="Q59" s="130">
        <f t="shared" si="2"/>
        <v>0.125</v>
      </c>
      <c r="R59" s="90">
        <v>33.75</v>
      </c>
      <c r="S59" s="85"/>
      <c r="T59" s="89">
        <f t="shared" si="3"/>
        <v>40.5</v>
      </c>
      <c r="U59" s="92">
        <f t="shared" si="4"/>
        <v>0</v>
      </c>
      <c r="V59" s="90">
        <v>40.5</v>
      </c>
      <c r="W59" s="85"/>
      <c r="X59" s="89">
        <f t="shared" si="5"/>
        <v>48.6</v>
      </c>
      <c r="Y59" s="184">
        <f t="shared" si="6"/>
        <v>0.2</v>
      </c>
      <c r="Z59" s="327">
        <v>33.585999999999999</v>
      </c>
      <c r="AA59" s="93"/>
      <c r="AB59" s="323">
        <f t="shared" si="7"/>
        <v>40.303199999999997</v>
      </c>
      <c r="AC59" s="222">
        <f t="shared" si="32"/>
        <v>-0.17071604938271609</v>
      </c>
      <c r="AD59" s="679">
        <v>32.573999999999998</v>
      </c>
      <c r="AE59" s="298"/>
      <c r="AF59" s="557">
        <f t="shared" si="9"/>
        <v>39.088799999999999</v>
      </c>
      <c r="AG59" s="420">
        <f t="shared" si="10"/>
        <v>-3.0131602453403218E-2</v>
      </c>
      <c r="AH59" s="679">
        <v>31.385000000000002</v>
      </c>
      <c r="AI59" s="360">
        <f t="shared" si="11"/>
        <v>37.662000000000006</v>
      </c>
      <c r="AJ59" s="937">
        <v>29.606999999999999</v>
      </c>
      <c r="AK59" s="956">
        <f>(G59*(AE59+AJ59)+(AE59+AJ59))</f>
        <v>35.528399999999998</v>
      </c>
      <c r="AL59" s="952">
        <f>(AJ59-AH59)/AH59</f>
        <v>-5.6651266528596533E-2</v>
      </c>
      <c r="AM59" s="189" t="s">
        <v>241</v>
      </c>
      <c r="AN59" s="94" t="s">
        <v>405</v>
      </c>
      <c r="AO59" s="94" t="s">
        <v>406</v>
      </c>
      <c r="AP59" s="457">
        <v>122</v>
      </c>
      <c r="AQ59" s="434"/>
    </row>
    <row r="60" spans="1:43" s="54" customFormat="1" ht="40" customHeight="1" thickBot="1" x14ac:dyDescent="0.25">
      <c r="A60" s="821"/>
      <c r="B60" s="83" t="s">
        <v>208</v>
      </c>
      <c r="C60" s="502" t="s">
        <v>236</v>
      </c>
      <c r="D60" s="96" t="s">
        <v>88</v>
      </c>
      <c r="E60" s="94" t="s">
        <v>156</v>
      </c>
      <c r="F60" s="84">
        <v>14.13</v>
      </c>
      <c r="G60" s="85">
        <v>0.2</v>
      </c>
      <c r="H60" s="95">
        <f t="shared" si="31"/>
        <v>16.956</v>
      </c>
      <c r="I60" s="87" t="s">
        <v>483</v>
      </c>
      <c r="J60" s="133">
        <v>16.809999999999999</v>
      </c>
      <c r="K60" s="134"/>
      <c r="L60" s="134">
        <f t="shared" si="23"/>
        <v>20.171999999999997</v>
      </c>
      <c r="M60" s="130">
        <f t="shared" si="24"/>
        <v>0.18966737438075001</v>
      </c>
      <c r="N60" s="135">
        <v>18.39</v>
      </c>
      <c r="O60" s="130"/>
      <c r="P60" s="144">
        <f t="shared" si="1"/>
        <v>22.068000000000001</v>
      </c>
      <c r="Q60" s="130">
        <f t="shared" si="2"/>
        <v>9.3991671624033546E-2</v>
      </c>
      <c r="R60" s="90">
        <v>18.39</v>
      </c>
      <c r="S60" s="85"/>
      <c r="T60" s="89">
        <f t="shared" si="3"/>
        <v>22.068000000000001</v>
      </c>
      <c r="U60" s="92">
        <f t="shared" si="4"/>
        <v>0</v>
      </c>
      <c r="V60" s="90">
        <v>18.39</v>
      </c>
      <c r="W60" s="85"/>
      <c r="X60" s="89">
        <f t="shared" si="5"/>
        <v>22.068000000000001</v>
      </c>
      <c r="Y60" s="181">
        <f t="shared" si="6"/>
        <v>0</v>
      </c>
      <c r="Z60" s="327">
        <v>20.059999999999999</v>
      </c>
      <c r="AA60" s="93"/>
      <c r="AB60" s="323">
        <f t="shared" si="7"/>
        <v>24.071999999999999</v>
      </c>
      <c r="AC60" s="222">
        <f t="shared" si="32"/>
        <v>9.0810222947253841E-2</v>
      </c>
      <c r="AD60" s="679">
        <v>19.759</v>
      </c>
      <c r="AE60" s="298"/>
      <c r="AF60" s="557">
        <f t="shared" si="9"/>
        <v>23.710799999999999</v>
      </c>
      <c r="AG60" s="420">
        <f t="shared" si="10"/>
        <v>-1.5004985044865323E-2</v>
      </c>
      <c r="AH60" s="679">
        <v>18.376000000000001</v>
      </c>
      <c r="AI60" s="360">
        <f t="shared" si="11"/>
        <v>22.051200000000001</v>
      </c>
      <c r="AJ60" s="937">
        <v>17.64</v>
      </c>
      <c r="AK60" s="956">
        <f>(G60*(AE60+AJ60)+(AE60+AJ60))</f>
        <v>21.167999999999999</v>
      </c>
      <c r="AL60" s="952">
        <f>(AJ60-AH60)/AH60</f>
        <v>-4.0052242054854192E-2</v>
      </c>
      <c r="AM60" s="191" t="s">
        <v>250</v>
      </c>
      <c r="AN60" s="94" t="s">
        <v>405</v>
      </c>
      <c r="AO60" s="94" t="s">
        <v>406</v>
      </c>
      <c r="AP60" s="457">
        <v>125</v>
      </c>
      <c r="AQ60" s="434"/>
    </row>
    <row r="61" spans="1:43" s="54" customFormat="1" ht="40" customHeight="1" thickBot="1" x14ac:dyDescent="0.25">
      <c r="A61" s="821"/>
      <c r="B61" s="83" t="s">
        <v>209</v>
      </c>
      <c r="C61" s="502" t="s">
        <v>237</v>
      </c>
      <c r="D61" s="96" t="s">
        <v>89</v>
      </c>
      <c r="E61" s="94" t="s">
        <v>156</v>
      </c>
      <c r="F61" s="84">
        <v>29.818999999999999</v>
      </c>
      <c r="G61" s="85">
        <v>0.2</v>
      </c>
      <c r="H61" s="95">
        <v>34.571999999999996</v>
      </c>
      <c r="I61" s="87" t="s">
        <v>483</v>
      </c>
      <c r="J61" s="133">
        <v>36.47</v>
      </c>
      <c r="K61" s="134"/>
      <c r="L61" s="134">
        <f t="shared" si="23"/>
        <v>43.763999999999996</v>
      </c>
      <c r="M61" s="130">
        <f t="shared" si="24"/>
        <v>0.22304570911164023</v>
      </c>
      <c r="N61" s="135">
        <v>41.027999999999999</v>
      </c>
      <c r="O61" s="130"/>
      <c r="P61" s="144">
        <f t="shared" si="1"/>
        <v>49.233599999999996</v>
      </c>
      <c r="Q61" s="130">
        <f t="shared" si="2"/>
        <v>0.12497943515217988</v>
      </c>
      <c r="R61" s="90">
        <v>41.027999999999999</v>
      </c>
      <c r="S61" s="85"/>
      <c r="T61" s="89">
        <f t="shared" si="3"/>
        <v>49.233599999999996</v>
      </c>
      <c r="U61" s="136">
        <f t="shared" si="4"/>
        <v>0</v>
      </c>
      <c r="V61" s="90">
        <v>49.234000000000002</v>
      </c>
      <c r="W61" s="85"/>
      <c r="X61" s="89">
        <f t="shared" si="5"/>
        <v>59.080800000000004</v>
      </c>
      <c r="Y61" s="184">
        <f t="shared" si="6"/>
        <v>0.2000097494394073</v>
      </c>
      <c r="Z61" s="327">
        <v>39.479999999999997</v>
      </c>
      <c r="AA61" s="93"/>
      <c r="AB61" s="323">
        <f t="shared" si="7"/>
        <v>47.375999999999998</v>
      </c>
      <c r="AC61" s="222">
        <f t="shared" si="32"/>
        <v>-0.19811512369500761</v>
      </c>
      <c r="AD61" s="679">
        <v>38.292999999999999</v>
      </c>
      <c r="AE61" s="298"/>
      <c r="AF61" s="557">
        <f t="shared" si="9"/>
        <v>45.951599999999999</v>
      </c>
      <c r="AG61" s="420">
        <f t="shared" si="10"/>
        <v>-3.0065856129685858E-2</v>
      </c>
      <c r="AH61" s="679">
        <v>36.901000000000003</v>
      </c>
      <c r="AI61" s="360">
        <f t="shared" si="11"/>
        <v>44.281200000000005</v>
      </c>
      <c r="AJ61" s="937">
        <v>34.811999999999998</v>
      </c>
      <c r="AK61" s="956">
        <f>(G61*(AE61+AJ61)+(AE61+AJ61))</f>
        <v>41.7744</v>
      </c>
      <c r="AL61" s="952">
        <f>(AJ61-AH61)/AH61</f>
        <v>-5.6610931953063756E-2</v>
      </c>
      <c r="AM61" s="189" t="s">
        <v>241</v>
      </c>
      <c r="AN61" s="94" t="s">
        <v>405</v>
      </c>
      <c r="AO61" s="94" t="s">
        <v>406</v>
      </c>
      <c r="AP61" s="457">
        <v>122</v>
      </c>
      <c r="AQ61" s="434"/>
    </row>
    <row r="62" spans="1:43" s="54" customFormat="1" ht="40" customHeight="1" thickBot="1" x14ac:dyDescent="0.25">
      <c r="A62" s="821"/>
      <c r="B62" s="83" t="s">
        <v>210</v>
      </c>
      <c r="C62" s="502" t="s">
        <v>236</v>
      </c>
      <c r="D62" s="523" t="s">
        <v>692</v>
      </c>
      <c r="E62" s="504" t="s">
        <v>157</v>
      </c>
      <c r="F62" s="524">
        <v>15.67</v>
      </c>
      <c r="G62" s="525">
        <v>0.2</v>
      </c>
      <c r="H62" s="526">
        <v>18.167999999999999</v>
      </c>
      <c r="I62" s="527" t="s">
        <v>483</v>
      </c>
      <c r="J62" s="155">
        <v>20.239999999999998</v>
      </c>
      <c r="K62" s="156"/>
      <c r="L62" s="156">
        <f t="shared" si="23"/>
        <v>24.287999999999997</v>
      </c>
      <c r="M62" s="152">
        <f t="shared" si="24"/>
        <v>0.29164007657945107</v>
      </c>
      <c r="N62" s="157">
        <v>22.771999999999998</v>
      </c>
      <c r="O62" s="152"/>
      <c r="P62" s="144">
        <f t="shared" si="1"/>
        <v>27.3264</v>
      </c>
      <c r="Q62" s="130">
        <f t="shared" si="2"/>
        <v>0.12509881422924915</v>
      </c>
      <c r="R62" s="90">
        <v>22.771999999999998</v>
      </c>
      <c r="S62" s="85"/>
      <c r="T62" s="89">
        <f t="shared" si="3"/>
        <v>27.3264</v>
      </c>
      <c r="U62" s="92">
        <f t="shared" si="4"/>
        <v>0</v>
      </c>
      <c r="V62" s="90">
        <v>28.465</v>
      </c>
      <c r="W62" s="85"/>
      <c r="X62" s="89">
        <f t="shared" si="5"/>
        <v>34.158000000000001</v>
      </c>
      <c r="Y62" s="184">
        <f t="shared" si="6"/>
        <v>0.25000000000000006</v>
      </c>
      <c r="Z62" s="327">
        <v>34.156999999999996</v>
      </c>
      <c r="AA62" s="93"/>
      <c r="AB62" s="323">
        <f t="shared" si="7"/>
        <v>40.988399999999999</v>
      </c>
      <c r="AC62" s="222">
        <f t="shared" si="32"/>
        <v>0.19996486913753722</v>
      </c>
      <c r="AD62" s="679">
        <v>26.49</v>
      </c>
      <c r="AE62" s="298"/>
      <c r="AF62" s="557">
        <f t="shared" si="9"/>
        <v>31.787999999999997</v>
      </c>
      <c r="AG62" s="420">
        <f t="shared" si="10"/>
        <v>-0.22446350674825069</v>
      </c>
      <c r="AH62" s="679">
        <v>23.646000000000001</v>
      </c>
      <c r="AI62" s="360">
        <f t="shared" si="11"/>
        <v>28.3752</v>
      </c>
      <c r="AJ62" s="937">
        <v>21.99</v>
      </c>
      <c r="AK62" s="956">
        <f>(G62*(AE62+AJ62)+(AE62+AJ62))</f>
        <v>26.387999999999998</v>
      </c>
      <c r="AL62" s="952">
        <f>(AJ62-AH62)/AH62</f>
        <v>-7.0032986551636742E-2</v>
      </c>
      <c r="AM62" s="189" t="s">
        <v>241</v>
      </c>
      <c r="AN62" s="94" t="s">
        <v>405</v>
      </c>
      <c r="AO62" s="94" t="s">
        <v>406</v>
      </c>
      <c r="AP62" s="457">
        <v>123</v>
      </c>
      <c r="AQ62" s="434"/>
    </row>
    <row r="63" spans="1:43" s="54" customFormat="1" ht="40" customHeight="1" thickBot="1" x14ac:dyDescent="0.25">
      <c r="A63" s="821"/>
      <c r="B63" s="83" t="s">
        <v>211</v>
      </c>
      <c r="C63" s="502" t="s">
        <v>237</v>
      </c>
      <c r="D63" s="96" t="s">
        <v>90</v>
      </c>
      <c r="E63" s="94" t="s">
        <v>158</v>
      </c>
      <c r="F63" s="84">
        <v>17.738</v>
      </c>
      <c r="G63" s="85">
        <v>0.2</v>
      </c>
      <c r="H63" s="95">
        <v>20.544</v>
      </c>
      <c r="I63" s="87" t="s">
        <v>483</v>
      </c>
      <c r="J63" s="133">
        <v>21.72</v>
      </c>
      <c r="K63" s="134"/>
      <c r="L63" s="134">
        <f t="shared" si="23"/>
        <v>26.064</v>
      </c>
      <c r="M63" s="130">
        <f t="shared" si="24"/>
        <v>0.22448979591836732</v>
      </c>
      <c r="N63" s="135">
        <v>24.434000000000001</v>
      </c>
      <c r="O63" s="130"/>
      <c r="P63" s="144">
        <f t="shared" si="1"/>
        <v>29.320800000000002</v>
      </c>
      <c r="Q63" s="130">
        <f t="shared" si="2"/>
        <v>0.1249539594843463</v>
      </c>
      <c r="R63" s="90">
        <v>24.434000000000001</v>
      </c>
      <c r="S63" s="85"/>
      <c r="T63" s="89">
        <f t="shared" si="3"/>
        <v>29.320800000000002</v>
      </c>
      <c r="U63" s="136">
        <f t="shared" si="4"/>
        <v>0</v>
      </c>
      <c r="V63" s="90">
        <v>29.321000000000002</v>
      </c>
      <c r="W63" s="85"/>
      <c r="X63" s="89">
        <f t="shared" si="5"/>
        <v>35.185200000000002</v>
      </c>
      <c r="Y63" s="184">
        <f t="shared" si="6"/>
        <v>0.20000818531554393</v>
      </c>
      <c r="Z63" s="327">
        <v>29.321000000000002</v>
      </c>
      <c r="AA63" s="93"/>
      <c r="AB63" s="323">
        <f t="shared" si="7"/>
        <v>35.185200000000002</v>
      </c>
      <c r="AC63" s="222">
        <f t="shared" si="32"/>
        <v>0</v>
      </c>
      <c r="AD63" s="679">
        <v>23.975000000000001</v>
      </c>
      <c r="AE63" s="298"/>
      <c r="AF63" s="557">
        <f t="shared" si="9"/>
        <v>28.770000000000003</v>
      </c>
      <c r="AG63" s="420">
        <f t="shared" si="10"/>
        <v>-0.18232666007298523</v>
      </c>
      <c r="AH63" s="679">
        <v>23.108000000000001</v>
      </c>
      <c r="AI63" s="360">
        <f t="shared" si="11"/>
        <v>27.729600000000001</v>
      </c>
      <c r="AJ63" s="937">
        <v>23.108000000000001</v>
      </c>
      <c r="AK63" s="956">
        <f>(G63*(AE63+AJ63)+(AE63+AJ63))</f>
        <v>27.729600000000001</v>
      </c>
      <c r="AL63" s="952">
        <f>(AJ63-AH63)/AH63</f>
        <v>0</v>
      </c>
      <c r="AM63" s="189" t="s">
        <v>241</v>
      </c>
      <c r="AN63" s="94" t="s">
        <v>405</v>
      </c>
      <c r="AO63" s="94" t="s">
        <v>406</v>
      </c>
      <c r="AP63" s="457" t="s">
        <v>249</v>
      </c>
      <c r="AQ63" s="434"/>
    </row>
    <row r="64" spans="1:43" s="54" customFormat="1" ht="40" customHeight="1" thickBot="1" x14ac:dyDescent="0.25">
      <c r="A64" s="828"/>
      <c r="B64" s="83" t="s">
        <v>212</v>
      </c>
      <c r="C64" s="502" t="s">
        <v>236</v>
      </c>
      <c r="D64" s="96" t="s">
        <v>91</v>
      </c>
      <c r="E64" s="94" t="s">
        <v>159</v>
      </c>
      <c r="F64" s="84">
        <v>22.47</v>
      </c>
      <c r="G64" s="85">
        <v>0.2</v>
      </c>
      <c r="H64" s="95">
        <v>26.16</v>
      </c>
      <c r="I64" s="87" t="s">
        <v>485</v>
      </c>
      <c r="J64" s="88">
        <v>22.47</v>
      </c>
      <c r="K64" s="89"/>
      <c r="L64" s="89">
        <f t="shared" si="23"/>
        <v>26.963999999999999</v>
      </c>
      <c r="M64" s="130">
        <f t="shared" si="24"/>
        <v>0</v>
      </c>
      <c r="N64" s="90">
        <v>22.47</v>
      </c>
      <c r="O64" s="85"/>
      <c r="P64" s="144">
        <f t="shared" si="1"/>
        <v>26.963999999999999</v>
      </c>
      <c r="Q64" s="130">
        <f t="shared" si="2"/>
        <v>0</v>
      </c>
      <c r="R64" s="90">
        <v>25.831</v>
      </c>
      <c r="S64" s="85"/>
      <c r="T64" s="89">
        <f t="shared" si="3"/>
        <v>30.997199999999999</v>
      </c>
      <c r="U64" s="92">
        <f t="shared" si="4"/>
        <v>0.14957721406319541</v>
      </c>
      <c r="V64" s="90">
        <v>28.414000000000001</v>
      </c>
      <c r="W64" s="85"/>
      <c r="X64" s="89">
        <f t="shared" si="5"/>
        <v>34.096800000000002</v>
      </c>
      <c r="Y64" s="184">
        <f t="shared" si="6"/>
        <v>9.9996128682590765E-2</v>
      </c>
      <c r="Z64" s="327">
        <v>28.414000000000001</v>
      </c>
      <c r="AA64" s="93"/>
      <c r="AB64" s="323">
        <f t="shared" si="7"/>
        <v>34.096800000000002</v>
      </c>
      <c r="AC64" s="222">
        <f t="shared" si="32"/>
        <v>0</v>
      </c>
      <c r="AD64" s="679">
        <v>27.988</v>
      </c>
      <c r="AE64" s="298"/>
      <c r="AF64" s="557">
        <f t="shared" si="9"/>
        <v>33.585599999999999</v>
      </c>
      <c r="AG64" s="420">
        <f t="shared" si="10"/>
        <v>-1.4992609277116981E-2</v>
      </c>
      <c r="AH64" s="679">
        <v>25.198</v>
      </c>
      <c r="AI64" s="360">
        <f t="shared" si="11"/>
        <v>30.2376</v>
      </c>
      <c r="AJ64" s="937">
        <v>25.198</v>
      </c>
      <c r="AK64" s="956">
        <f>(G64*(AE64+AJ64)+(AE64+AJ64))</f>
        <v>30.2376</v>
      </c>
      <c r="AL64" s="952">
        <f>(AJ64-AH64)/AH64</f>
        <v>0</v>
      </c>
      <c r="AM64" s="191" t="s">
        <v>250</v>
      </c>
      <c r="AN64" s="94" t="s">
        <v>405</v>
      </c>
      <c r="AO64" s="94" t="s">
        <v>406</v>
      </c>
      <c r="AP64" s="457">
        <v>121</v>
      </c>
      <c r="AQ64" s="434"/>
    </row>
    <row r="65" spans="1:43" s="54" customFormat="1" ht="40" customHeight="1" thickBot="1" x14ac:dyDescent="0.25">
      <c r="A65" s="301"/>
      <c r="B65" s="97" t="s">
        <v>213</v>
      </c>
      <c r="C65" s="518" t="s">
        <v>237</v>
      </c>
      <c r="D65" s="519" t="s">
        <v>92</v>
      </c>
      <c r="E65" s="98" t="s">
        <v>160</v>
      </c>
      <c r="F65" s="520">
        <v>25.056999999999999</v>
      </c>
      <c r="G65" s="99">
        <v>0.2</v>
      </c>
      <c r="H65" s="521">
        <v>29.052</v>
      </c>
      <c r="I65" s="522" t="s">
        <v>485</v>
      </c>
      <c r="J65" s="146">
        <v>60.64</v>
      </c>
      <c r="K65" s="147"/>
      <c r="L65" s="158">
        <v>30.64</v>
      </c>
      <c r="M65" s="145"/>
      <c r="N65" s="148">
        <v>34.47</v>
      </c>
      <c r="O65" s="145"/>
      <c r="P65" s="149">
        <f t="shared" si="1"/>
        <v>41.363999999999997</v>
      </c>
      <c r="Q65" s="145">
        <v>0.125</v>
      </c>
      <c r="R65" s="102">
        <v>34.47</v>
      </c>
      <c r="S65" s="99"/>
      <c r="T65" s="101">
        <f t="shared" si="3"/>
        <v>41.363999999999997</v>
      </c>
      <c r="U65" s="150">
        <f t="shared" si="4"/>
        <v>0</v>
      </c>
      <c r="V65" s="102">
        <v>41.363999999999997</v>
      </c>
      <c r="W65" s="99"/>
      <c r="X65" s="101">
        <f t="shared" si="5"/>
        <v>49.636799999999994</v>
      </c>
      <c r="Y65" s="186">
        <f t="shared" si="6"/>
        <v>0.19999999999999996</v>
      </c>
      <c r="Z65" s="330">
        <v>41.363999999999997</v>
      </c>
      <c r="AA65" s="201"/>
      <c r="AB65" s="323">
        <f t="shared" si="7"/>
        <v>49.636799999999994</v>
      </c>
      <c r="AC65" s="225">
        <f t="shared" si="32"/>
        <v>0</v>
      </c>
      <c r="AD65" s="680">
        <v>40.728999999999999</v>
      </c>
      <c r="AE65" s="298"/>
      <c r="AF65" s="557">
        <f t="shared" si="9"/>
        <v>48.8748</v>
      </c>
      <c r="AG65" s="420">
        <f t="shared" si="10"/>
        <v>-1.5351513393288803E-2</v>
      </c>
      <c r="AH65" s="680">
        <v>39.247999999999998</v>
      </c>
      <c r="AI65" s="360">
        <f t="shared" si="11"/>
        <v>47.0976</v>
      </c>
      <c r="AJ65" s="938">
        <v>37.026000000000003</v>
      </c>
      <c r="AK65" s="956">
        <f>(G65*(AE65+AJ65)+(AE65+AJ65))</f>
        <v>44.431200000000004</v>
      </c>
      <c r="AL65" s="952">
        <f>(AJ65-AH65)/AH65</f>
        <v>-5.6614349775784611E-2</v>
      </c>
      <c r="AM65" s="200" t="s">
        <v>241</v>
      </c>
      <c r="AN65" s="98" t="s">
        <v>405</v>
      </c>
      <c r="AO65" s="98" t="s">
        <v>406</v>
      </c>
      <c r="AP65" s="464" t="s">
        <v>249</v>
      </c>
      <c r="AQ65" s="434"/>
    </row>
    <row r="66" spans="1:43" s="54" customFormat="1" ht="40" customHeight="1" thickBot="1" x14ac:dyDescent="0.25">
      <c r="A66" s="820" t="s">
        <v>2</v>
      </c>
      <c r="B66" s="370" t="s">
        <v>526</v>
      </c>
      <c r="C66" s="332"/>
      <c r="D66" s="513" t="s">
        <v>525</v>
      </c>
      <c r="E66" s="364" t="s">
        <v>528</v>
      </c>
      <c r="F66" s="399"/>
      <c r="G66" s="340">
        <v>0.2</v>
      </c>
      <c r="H66" s="397"/>
      <c r="I66" s="365" t="s">
        <v>483</v>
      </c>
      <c r="J66" s="334"/>
      <c r="K66" s="335"/>
      <c r="L66" s="336"/>
      <c r="M66" s="333"/>
      <c r="N66" s="337"/>
      <c r="O66" s="333"/>
      <c r="P66" s="338"/>
      <c r="Q66" s="333"/>
      <c r="R66" s="339"/>
      <c r="S66" s="340"/>
      <c r="T66" s="341"/>
      <c r="U66" s="342"/>
      <c r="V66" s="339"/>
      <c r="W66" s="340"/>
      <c r="X66" s="341"/>
      <c r="Y66" s="343"/>
      <c r="Z66" s="344"/>
      <c r="AA66" s="345"/>
      <c r="AB66" s="323">
        <f t="shared" si="7"/>
        <v>0</v>
      </c>
      <c r="AC66" s="225"/>
      <c r="AD66" s="688">
        <v>20.47</v>
      </c>
      <c r="AE66" s="298"/>
      <c r="AF66" s="557">
        <f t="shared" si="9"/>
        <v>24.564</v>
      </c>
      <c r="AG66" s="420"/>
      <c r="AH66" s="688">
        <v>19.036000000000001</v>
      </c>
      <c r="AI66" s="360">
        <f t="shared" si="11"/>
        <v>22.843200000000003</v>
      </c>
      <c r="AJ66" s="946">
        <v>18.358000000000001</v>
      </c>
      <c r="AK66" s="956">
        <f>(G66*(AE66+AJ66)+(AE66+AJ66))</f>
        <v>22.029600000000002</v>
      </c>
      <c r="AL66" s="952">
        <f>(AJ66-AH66)/AH66</f>
        <v>-3.561672620298386E-2</v>
      </c>
      <c r="AM66" s="200" t="s">
        <v>241</v>
      </c>
      <c r="AN66" s="98" t="s">
        <v>405</v>
      </c>
      <c r="AO66" s="98" t="s">
        <v>406</v>
      </c>
      <c r="AP66" s="465">
        <v>42</v>
      </c>
      <c r="AQ66" s="434"/>
    </row>
    <row r="67" spans="1:43" s="54" customFormat="1" ht="40" customHeight="1" thickBot="1" x14ac:dyDescent="0.25">
      <c r="A67" s="821"/>
      <c r="B67" s="106" t="s">
        <v>218</v>
      </c>
      <c r="C67" s="514" t="s">
        <v>238</v>
      </c>
      <c r="D67" s="515" t="s">
        <v>93</v>
      </c>
      <c r="E67" s="127" t="s">
        <v>161</v>
      </c>
      <c r="F67" s="128">
        <v>14.94</v>
      </c>
      <c r="G67" s="113">
        <v>0.2</v>
      </c>
      <c r="H67" s="516">
        <v>16.271999999999998</v>
      </c>
      <c r="I67" s="109" t="s">
        <v>485</v>
      </c>
      <c r="J67" s="110">
        <v>14.94</v>
      </c>
      <c r="K67" s="111"/>
      <c r="L67" s="112">
        <f t="shared" si="23"/>
        <v>17.928000000000001</v>
      </c>
      <c r="M67" s="113">
        <f t="shared" si="24"/>
        <v>0</v>
      </c>
      <c r="N67" s="114">
        <v>16.111000000000001</v>
      </c>
      <c r="O67" s="113"/>
      <c r="P67" s="151">
        <f t="shared" si="1"/>
        <v>19.333200000000001</v>
      </c>
      <c r="Q67" s="138">
        <f t="shared" si="2"/>
        <v>7.8380187416332028E-2</v>
      </c>
      <c r="R67" s="114">
        <v>16.111000000000001</v>
      </c>
      <c r="S67" s="113"/>
      <c r="T67" s="112">
        <f t="shared" si="3"/>
        <v>19.333200000000001</v>
      </c>
      <c r="U67" s="116">
        <f t="shared" si="4"/>
        <v>0</v>
      </c>
      <c r="V67" s="114">
        <v>16.111000000000001</v>
      </c>
      <c r="W67" s="113"/>
      <c r="X67" s="112">
        <f t="shared" si="5"/>
        <v>19.333200000000001</v>
      </c>
      <c r="Y67" s="183">
        <f t="shared" si="6"/>
        <v>0</v>
      </c>
      <c r="Z67" s="331">
        <v>16.111000000000001</v>
      </c>
      <c r="AA67" s="81"/>
      <c r="AB67" s="323">
        <f t="shared" si="7"/>
        <v>19.333200000000001</v>
      </c>
      <c r="AC67" s="300">
        <f t="shared" ref="AC67:AC71" si="33">(Z67-V67)/V67</f>
        <v>0</v>
      </c>
      <c r="AD67" s="678">
        <v>14.686</v>
      </c>
      <c r="AE67" s="298"/>
      <c r="AF67" s="557">
        <f t="shared" si="9"/>
        <v>17.623200000000001</v>
      </c>
      <c r="AG67" s="420">
        <f t="shared" si="10"/>
        <v>-8.8448885854385248E-2</v>
      </c>
      <c r="AH67" s="678">
        <v>13.214</v>
      </c>
      <c r="AI67" s="360">
        <f t="shared" si="11"/>
        <v>15.8568</v>
      </c>
      <c r="AJ67" s="936">
        <v>12.423999999999999</v>
      </c>
      <c r="AK67" s="956">
        <f>(G67*(AE67+AJ67)+(AE67+AJ67))</f>
        <v>14.908799999999999</v>
      </c>
      <c r="AL67" s="952">
        <f>(AJ67-AH67)/AH67</f>
        <v>-5.9785076434085128E-2</v>
      </c>
      <c r="AM67" s="192"/>
      <c r="AN67" s="107"/>
      <c r="AO67" s="107"/>
      <c r="AP67" s="459">
        <v>163</v>
      </c>
      <c r="AQ67" s="434"/>
    </row>
    <row r="68" spans="1:43" s="54" customFormat="1" ht="40" customHeight="1" thickBot="1" x14ac:dyDescent="0.25">
      <c r="A68" s="821"/>
      <c r="B68" s="117" t="s">
        <v>219</v>
      </c>
      <c r="C68" s="502" t="s">
        <v>238</v>
      </c>
      <c r="D68" s="523" t="s">
        <v>125</v>
      </c>
      <c r="E68" s="94" t="s">
        <v>162</v>
      </c>
      <c r="F68" s="84">
        <v>16.7</v>
      </c>
      <c r="G68" s="85">
        <v>0.2</v>
      </c>
      <c r="H68" s="95">
        <f t="shared" ref="H68:H71" si="34">F68*1.2</f>
        <v>20.04</v>
      </c>
      <c r="I68" s="87" t="s">
        <v>485</v>
      </c>
      <c r="J68" s="133">
        <v>17.451000000000001</v>
      </c>
      <c r="K68" s="134"/>
      <c r="L68" s="134">
        <f t="shared" si="23"/>
        <v>20.941200000000002</v>
      </c>
      <c r="M68" s="130">
        <f t="shared" si="24"/>
        <v>4.4970059880239596E-2</v>
      </c>
      <c r="N68" s="135">
        <v>18.510999999999999</v>
      </c>
      <c r="O68" s="130"/>
      <c r="P68" s="144">
        <f t="shared" si="1"/>
        <v>22.213200000000001</v>
      </c>
      <c r="Q68" s="130">
        <f t="shared" si="2"/>
        <v>6.0741504784826005E-2</v>
      </c>
      <c r="R68" s="90">
        <v>18.510999999999999</v>
      </c>
      <c r="S68" s="85"/>
      <c r="T68" s="89">
        <f t="shared" si="3"/>
        <v>22.213200000000001</v>
      </c>
      <c r="U68" s="92">
        <f t="shared" si="4"/>
        <v>0</v>
      </c>
      <c r="V68" s="90">
        <v>18.510999999999999</v>
      </c>
      <c r="W68" s="85"/>
      <c r="X68" s="89">
        <f t="shared" si="5"/>
        <v>22.213200000000001</v>
      </c>
      <c r="Y68" s="181">
        <f t="shared" si="6"/>
        <v>0</v>
      </c>
      <c r="Z68" s="327">
        <v>18.510999999999999</v>
      </c>
      <c r="AA68" s="93"/>
      <c r="AB68" s="323">
        <f t="shared" si="7"/>
        <v>22.213200000000001</v>
      </c>
      <c r="AC68" s="222">
        <f t="shared" si="33"/>
        <v>0</v>
      </c>
      <c r="AD68" s="679">
        <v>18.233000000000001</v>
      </c>
      <c r="AE68" s="298"/>
      <c r="AF68" s="557">
        <f t="shared" si="9"/>
        <v>21.8796</v>
      </c>
      <c r="AG68" s="420">
        <f t="shared" si="10"/>
        <v>-1.5018097347523024E-2</v>
      </c>
      <c r="AH68" s="679">
        <v>15.487</v>
      </c>
      <c r="AI68" s="360">
        <f t="shared" si="11"/>
        <v>18.584400000000002</v>
      </c>
      <c r="AJ68" s="937">
        <v>14.231999999999999</v>
      </c>
      <c r="AK68" s="956">
        <f>(G68*(AE68+AJ68)+(AE68+AJ68))</f>
        <v>17.078399999999998</v>
      </c>
      <c r="AL68" s="952">
        <f>(AJ68-AH68)/AH68</f>
        <v>-8.1035707367469539E-2</v>
      </c>
      <c r="AM68" s="193"/>
      <c r="AN68" s="119"/>
      <c r="AO68" s="119"/>
      <c r="AP68" s="460">
        <v>162</v>
      </c>
      <c r="AQ68" s="434"/>
    </row>
    <row r="69" spans="1:43" s="54" customFormat="1" ht="40" customHeight="1" thickBot="1" x14ac:dyDescent="0.25">
      <c r="A69" s="821"/>
      <c r="B69" s="117" t="s">
        <v>220</v>
      </c>
      <c r="C69" s="502" t="s">
        <v>238</v>
      </c>
      <c r="D69" s="96" t="s">
        <v>95</v>
      </c>
      <c r="E69" s="94" t="s">
        <v>162</v>
      </c>
      <c r="F69" s="84">
        <v>24.98</v>
      </c>
      <c r="G69" s="85">
        <v>0.2</v>
      </c>
      <c r="H69" s="95">
        <f t="shared" si="34"/>
        <v>29.975999999999999</v>
      </c>
      <c r="I69" s="87" t="s">
        <v>485</v>
      </c>
      <c r="J69" s="133">
        <v>26.12</v>
      </c>
      <c r="K69" s="134"/>
      <c r="L69" s="134">
        <f t="shared" si="23"/>
        <v>31.344000000000001</v>
      </c>
      <c r="M69" s="130">
        <f t="shared" si="24"/>
        <v>4.5636509207365915E-2</v>
      </c>
      <c r="N69" s="135">
        <v>27.693000000000001</v>
      </c>
      <c r="O69" s="130"/>
      <c r="P69" s="144">
        <f t="shared" si="1"/>
        <v>33.2316</v>
      </c>
      <c r="Q69" s="130">
        <f t="shared" si="2"/>
        <v>6.0222052067381286E-2</v>
      </c>
      <c r="R69" s="90">
        <v>27.693000000000001</v>
      </c>
      <c r="S69" s="85"/>
      <c r="T69" s="89">
        <f t="shared" si="3"/>
        <v>33.2316</v>
      </c>
      <c r="U69" s="92">
        <f t="shared" si="4"/>
        <v>0</v>
      </c>
      <c r="V69" s="90">
        <v>27.693000000000001</v>
      </c>
      <c r="W69" s="85"/>
      <c r="X69" s="89">
        <f t="shared" si="5"/>
        <v>33.2316</v>
      </c>
      <c r="Y69" s="181">
        <f t="shared" si="6"/>
        <v>0</v>
      </c>
      <c r="Z69" s="327">
        <v>33.018000000000001</v>
      </c>
      <c r="AA69" s="93"/>
      <c r="AB69" s="323">
        <f t="shared" si="7"/>
        <v>39.621600000000001</v>
      </c>
      <c r="AC69" s="222">
        <f t="shared" si="33"/>
        <v>0.19228685949517926</v>
      </c>
      <c r="AD69" s="679">
        <v>32.167999999999999</v>
      </c>
      <c r="AE69" s="298"/>
      <c r="AF69" s="557">
        <f t="shared" si="9"/>
        <v>38.601599999999998</v>
      </c>
      <c r="AG69" s="420">
        <f t="shared" si="10"/>
        <v>-2.5743533830032146E-2</v>
      </c>
      <c r="AH69" s="679">
        <v>27.748000000000001</v>
      </c>
      <c r="AI69" s="360">
        <f t="shared" si="11"/>
        <v>33.297600000000003</v>
      </c>
      <c r="AJ69" s="937">
        <v>25.472000000000001</v>
      </c>
      <c r="AK69" s="956">
        <f>(G69*(AE69+AJ69)+(AE69+AJ69))</f>
        <v>30.566400000000002</v>
      </c>
      <c r="AL69" s="952">
        <f>(AJ69-AH69)/AH69</f>
        <v>-8.2023929652587563E-2</v>
      </c>
      <c r="AM69" s="193"/>
      <c r="AN69" s="119"/>
      <c r="AO69" s="119"/>
      <c r="AP69" s="460">
        <v>162</v>
      </c>
      <c r="AQ69" s="434"/>
    </row>
    <row r="70" spans="1:43" s="54" customFormat="1" ht="40" customHeight="1" thickBot="1" x14ac:dyDescent="0.25">
      <c r="A70" s="821"/>
      <c r="B70" s="442" t="s">
        <v>635</v>
      </c>
      <c r="C70" s="502" t="s">
        <v>238</v>
      </c>
      <c r="D70" s="502">
        <v>260129</v>
      </c>
      <c r="E70" s="502" t="s">
        <v>636</v>
      </c>
      <c r="F70" s="502"/>
      <c r="G70" s="528">
        <v>0.2</v>
      </c>
      <c r="H70" s="502"/>
      <c r="I70" s="502"/>
      <c r="J70" s="282"/>
      <c r="K70" s="118"/>
      <c r="L70" s="118"/>
      <c r="M70" s="118"/>
      <c r="N70" s="283"/>
      <c r="O70" s="284"/>
      <c r="P70" s="84"/>
      <c r="Q70" s="85"/>
      <c r="R70" s="90"/>
      <c r="S70" s="90"/>
      <c r="T70" s="91"/>
      <c r="U70" s="85"/>
      <c r="V70" s="90"/>
      <c r="W70" s="91"/>
      <c r="X70" s="91">
        <f t="shared" ref="X70" si="35">G70*(W70+V70)+(V70+W70)</f>
        <v>0</v>
      </c>
      <c r="Y70" s="219"/>
      <c r="Z70" s="318"/>
      <c r="AA70" s="298"/>
      <c r="AB70" s="80">
        <f t="shared" si="7"/>
        <v>0</v>
      </c>
      <c r="AC70" s="222"/>
      <c r="AD70" s="679">
        <v>43.171999999999997</v>
      </c>
      <c r="AE70" s="298"/>
      <c r="AF70" s="553">
        <f t="shared" ref="AF70" si="36">G70*(AE70+AD70)+(AD70+AE70)</f>
        <v>51.806399999999996</v>
      </c>
      <c r="AG70" s="363" t="s">
        <v>539</v>
      </c>
      <c r="AH70" s="679">
        <v>38.847999999999999</v>
      </c>
      <c r="AI70" s="360">
        <f t="shared" si="11"/>
        <v>46.617599999999996</v>
      </c>
      <c r="AJ70" s="937">
        <v>35.679000000000002</v>
      </c>
      <c r="AK70" s="956">
        <f>(G70*(AE70+AJ70)+(AE70+AJ70))</f>
        <v>42.814800000000005</v>
      </c>
      <c r="AL70" s="952">
        <f>(AJ70-AH70)/AH70</f>
        <v>-8.1574341021416724E-2</v>
      </c>
      <c r="AM70" s="285"/>
      <c r="AN70" s="118"/>
      <c r="AO70" s="118"/>
      <c r="AP70" s="466">
        <v>218</v>
      </c>
      <c r="AQ70" s="473"/>
    </row>
    <row r="71" spans="1:43" s="54" customFormat="1" ht="40" customHeight="1" thickBot="1" x14ac:dyDescent="0.25">
      <c r="A71" s="821"/>
      <c r="B71" s="117" t="s">
        <v>221</v>
      </c>
      <c r="C71" s="502" t="s">
        <v>238</v>
      </c>
      <c r="D71" s="96" t="s">
        <v>96</v>
      </c>
      <c r="E71" s="94" t="s">
        <v>163</v>
      </c>
      <c r="F71" s="84">
        <v>17.3</v>
      </c>
      <c r="G71" s="85">
        <v>0.2</v>
      </c>
      <c r="H71" s="95">
        <f t="shared" si="34"/>
        <v>20.76</v>
      </c>
      <c r="I71" s="87" t="s">
        <v>485</v>
      </c>
      <c r="J71" s="133">
        <v>18.451000000000001</v>
      </c>
      <c r="K71" s="134"/>
      <c r="L71" s="134">
        <f t="shared" si="23"/>
        <v>22.141200000000001</v>
      </c>
      <c r="M71" s="130">
        <f t="shared" si="24"/>
        <v>6.6531791907514432E-2</v>
      </c>
      <c r="N71" s="135">
        <v>19.571999999999999</v>
      </c>
      <c r="O71" s="130"/>
      <c r="P71" s="144">
        <f t="shared" si="1"/>
        <v>23.4864</v>
      </c>
      <c r="Q71" s="130">
        <f t="shared" si="2"/>
        <v>6.0755514606254328E-2</v>
      </c>
      <c r="R71" s="90">
        <v>19.571999999999999</v>
      </c>
      <c r="S71" s="85"/>
      <c r="T71" s="89">
        <f t="shared" si="3"/>
        <v>23.4864</v>
      </c>
      <c r="U71" s="92">
        <f t="shared" si="4"/>
        <v>0</v>
      </c>
      <c r="V71" s="90">
        <v>19.571999999999999</v>
      </c>
      <c r="W71" s="85"/>
      <c r="X71" s="89">
        <f t="shared" si="5"/>
        <v>23.4864</v>
      </c>
      <c r="Y71" s="181">
        <f t="shared" si="6"/>
        <v>0</v>
      </c>
      <c r="Z71" s="327">
        <v>21.079000000000001</v>
      </c>
      <c r="AA71" s="93"/>
      <c r="AB71" s="323">
        <f t="shared" si="7"/>
        <v>25.294800000000002</v>
      </c>
      <c r="AC71" s="222">
        <f t="shared" si="33"/>
        <v>7.6997751890455837E-2</v>
      </c>
      <c r="AD71" s="679">
        <v>18.632000000000001</v>
      </c>
      <c r="AE71" s="298"/>
      <c r="AF71" s="557">
        <f t="shared" si="9"/>
        <v>22.358400000000003</v>
      </c>
      <c r="AG71" s="420">
        <f t="shared" si="10"/>
        <v>-0.11608710090611504</v>
      </c>
      <c r="AH71" s="679">
        <v>17.888000000000002</v>
      </c>
      <c r="AI71" s="360">
        <f t="shared" ref="AI71:AI112" si="37">(G71*(AE71+AH71)+(AE71+AH71))</f>
        <v>21.465600000000002</v>
      </c>
      <c r="AJ71" s="937">
        <v>16.318000000000001</v>
      </c>
      <c r="AK71" s="956">
        <f>(G71*(AE71+AJ71)+(AE71+AJ71))</f>
        <v>19.581600000000002</v>
      </c>
      <c r="AL71" s="952">
        <f>(AJ71-AH71)/AH71</f>
        <v>-8.7768336314847956E-2</v>
      </c>
      <c r="AM71" s="193"/>
      <c r="AN71" s="119"/>
      <c r="AO71" s="119"/>
      <c r="AP71" s="460">
        <v>162</v>
      </c>
      <c r="AQ71" s="434"/>
    </row>
    <row r="72" spans="1:43" s="54" customFormat="1" ht="40" customHeight="1" thickBot="1" x14ac:dyDescent="0.25">
      <c r="A72" s="821"/>
      <c r="B72" s="117" t="s">
        <v>223</v>
      </c>
      <c r="C72" s="502" t="s">
        <v>240</v>
      </c>
      <c r="D72" s="96" t="s">
        <v>98</v>
      </c>
      <c r="E72" s="94" t="s">
        <v>164</v>
      </c>
      <c r="F72" s="84">
        <v>8.18</v>
      </c>
      <c r="G72" s="85">
        <v>5.5E-2</v>
      </c>
      <c r="H72" s="95">
        <v>10.7821</v>
      </c>
      <c r="I72" s="87" t="s">
        <v>477</v>
      </c>
      <c r="J72" s="121">
        <v>8.18</v>
      </c>
      <c r="K72" s="122"/>
      <c r="L72" s="89">
        <f t="shared" ref="L72:L76" si="38">(G72*(J72+K72))+(J72+K72)</f>
        <v>8.6298999999999992</v>
      </c>
      <c r="M72" s="85">
        <f t="shared" ref="M72:M76" si="39">((J72+K72)-F72)/F72</f>
        <v>0</v>
      </c>
      <c r="N72" s="90">
        <v>8.18</v>
      </c>
      <c r="O72" s="85"/>
      <c r="P72" s="159">
        <f t="shared" si="1"/>
        <v>8.6298999999999992</v>
      </c>
      <c r="Q72" s="160">
        <f t="shared" si="2"/>
        <v>0</v>
      </c>
      <c r="R72" s="90">
        <v>7.55</v>
      </c>
      <c r="S72" s="85"/>
      <c r="T72" s="89">
        <f t="shared" si="3"/>
        <v>7.9652500000000002</v>
      </c>
      <c r="U72" s="92">
        <f t="shared" si="4"/>
        <v>-7.7017114914425422E-2</v>
      </c>
      <c r="V72" s="90">
        <v>7.55</v>
      </c>
      <c r="W72" s="85"/>
      <c r="X72" s="89">
        <f t="shared" si="5"/>
        <v>7.9652500000000002</v>
      </c>
      <c r="Y72" s="181">
        <f t="shared" si="6"/>
        <v>0</v>
      </c>
      <c r="Z72" s="327">
        <v>4.9870000000000001</v>
      </c>
      <c r="AA72" s="93"/>
      <c r="AB72" s="323">
        <f t="shared" si="7"/>
        <v>5.261285</v>
      </c>
      <c r="AC72" s="222">
        <f t="shared" ref="AC72:AC76" si="40">(Z72-V72)/V72</f>
        <v>-0.33947019867549666</v>
      </c>
      <c r="AD72" s="679">
        <v>4.915</v>
      </c>
      <c r="AE72" s="298"/>
      <c r="AF72" s="557">
        <f t="shared" si="9"/>
        <v>5.1853249999999997</v>
      </c>
      <c r="AG72" s="420">
        <f t="shared" si="10"/>
        <v>-1.4437537597754173E-2</v>
      </c>
      <c r="AH72" s="679">
        <v>4.915</v>
      </c>
      <c r="AI72" s="360">
        <f t="shared" si="37"/>
        <v>5.1853249999999997</v>
      </c>
      <c r="AJ72" s="937">
        <v>4.915</v>
      </c>
      <c r="AK72" s="956">
        <f>(G72*(AE72+AJ72)+(AE72+AJ72))</f>
        <v>5.1853249999999997</v>
      </c>
      <c r="AL72" s="952">
        <f>(AJ72-AH72)/AH72</f>
        <v>0</v>
      </c>
      <c r="AM72" s="193" t="s">
        <v>247</v>
      </c>
      <c r="AN72" s="119"/>
      <c r="AO72" s="119"/>
      <c r="AP72" s="460">
        <v>137</v>
      </c>
      <c r="AQ72" s="434"/>
    </row>
    <row r="73" spans="1:43" s="54" customFormat="1" ht="40" customHeight="1" thickBot="1" x14ac:dyDescent="0.25">
      <c r="A73" s="821"/>
      <c r="B73" s="117" t="s">
        <v>223</v>
      </c>
      <c r="C73" s="502" t="s">
        <v>240</v>
      </c>
      <c r="D73" s="96" t="s">
        <v>99</v>
      </c>
      <c r="E73" s="94" t="s">
        <v>164</v>
      </c>
      <c r="F73" s="84">
        <v>8.18</v>
      </c>
      <c r="G73" s="85">
        <v>5.5E-2</v>
      </c>
      <c r="H73" s="95">
        <v>10.7821</v>
      </c>
      <c r="I73" s="87" t="s">
        <v>477</v>
      </c>
      <c r="J73" s="121">
        <v>8.18</v>
      </c>
      <c r="K73" s="122"/>
      <c r="L73" s="89">
        <f t="shared" si="38"/>
        <v>8.6298999999999992</v>
      </c>
      <c r="M73" s="85">
        <f t="shared" si="39"/>
        <v>0</v>
      </c>
      <c r="N73" s="90">
        <v>8.18</v>
      </c>
      <c r="O73" s="85"/>
      <c r="P73" s="159">
        <f t="shared" si="1"/>
        <v>8.6298999999999992</v>
      </c>
      <c r="Q73" s="160">
        <f t="shared" si="2"/>
        <v>0</v>
      </c>
      <c r="R73" s="90">
        <v>7.55</v>
      </c>
      <c r="S73" s="85"/>
      <c r="T73" s="89">
        <f t="shared" si="3"/>
        <v>7.9652500000000002</v>
      </c>
      <c r="U73" s="92">
        <f t="shared" si="4"/>
        <v>-7.7017114914425422E-2</v>
      </c>
      <c r="V73" s="90">
        <v>7.55</v>
      </c>
      <c r="W73" s="85"/>
      <c r="X73" s="89">
        <f t="shared" si="5"/>
        <v>7.9652500000000002</v>
      </c>
      <c r="Y73" s="181">
        <f t="shared" si="6"/>
        <v>0</v>
      </c>
      <c r="Z73" s="327">
        <v>4.9870000000000001</v>
      </c>
      <c r="AA73" s="93"/>
      <c r="AB73" s="323">
        <f t="shared" si="7"/>
        <v>5.261285</v>
      </c>
      <c r="AC73" s="222">
        <f t="shared" si="40"/>
        <v>-0.33947019867549666</v>
      </c>
      <c r="AD73" s="679">
        <v>4.915</v>
      </c>
      <c r="AE73" s="298"/>
      <c r="AF73" s="557">
        <f t="shared" si="9"/>
        <v>5.1853249999999997</v>
      </c>
      <c r="AG73" s="420">
        <f t="shared" si="10"/>
        <v>-1.4437537597754173E-2</v>
      </c>
      <c r="AH73" s="679">
        <v>4.915</v>
      </c>
      <c r="AI73" s="360">
        <f t="shared" si="37"/>
        <v>5.1853249999999997</v>
      </c>
      <c r="AJ73" s="937">
        <v>4.915</v>
      </c>
      <c r="AK73" s="956">
        <f>(G73*(AE73+AJ73)+(AE73+AJ73))</f>
        <v>5.1853249999999997</v>
      </c>
      <c r="AL73" s="952">
        <f>(AJ73-AH73)/AH73</f>
        <v>0</v>
      </c>
      <c r="AM73" s="193" t="s">
        <v>247</v>
      </c>
      <c r="AN73" s="119"/>
      <c r="AO73" s="119"/>
      <c r="AP73" s="460">
        <v>137</v>
      </c>
      <c r="AQ73" s="434"/>
    </row>
    <row r="74" spans="1:43" s="54" customFormat="1" ht="40" customHeight="1" thickBot="1" x14ac:dyDescent="0.25">
      <c r="A74" s="821"/>
      <c r="B74" s="117" t="s">
        <v>224</v>
      </c>
      <c r="C74" s="502" t="s">
        <v>240</v>
      </c>
      <c r="D74" s="96" t="s">
        <v>579</v>
      </c>
      <c r="E74" s="94" t="s">
        <v>164</v>
      </c>
      <c r="F74" s="84">
        <v>7.68</v>
      </c>
      <c r="G74" s="85">
        <v>5.5E-2</v>
      </c>
      <c r="H74" s="95">
        <v>11.639999999999999</v>
      </c>
      <c r="I74" s="87" t="s">
        <v>477</v>
      </c>
      <c r="J74" s="121">
        <v>7.03</v>
      </c>
      <c r="K74" s="122"/>
      <c r="L74" s="89">
        <f t="shared" si="38"/>
        <v>7.4166500000000006</v>
      </c>
      <c r="M74" s="85">
        <f t="shared" si="39"/>
        <v>-8.4635416666666602E-2</v>
      </c>
      <c r="N74" s="90">
        <v>7.03</v>
      </c>
      <c r="O74" s="85"/>
      <c r="P74" s="159">
        <f t="shared" si="1"/>
        <v>7.4166500000000006</v>
      </c>
      <c r="Q74" s="160">
        <f t="shared" si="2"/>
        <v>0</v>
      </c>
      <c r="R74" s="90">
        <v>7.03</v>
      </c>
      <c r="S74" s="85"/>
      <c r="T74" s="89">
        <f t="shared" si="3"/>
        <v>7.4166500000000006</v>
      </c>
      <c r="U74" s="92">
        <f t="shared" si="4"/>
        <v>0</v>
      </c>
      <c r="V74" s="90">
        <v>7.03</v>
      </c>
      <c r="W74" s="85"/>
      <c r="X74" s="89">
        <f t="shared" si="5"/>
        <v>7.4166500000000006</v>
      </c>
      <c r="Y74" s="181">
        <f t="shared" si="6"/>
        <v>0</v>
      </c>
      <c r="Z74" s="327">
        <v>5.5389999999999997</v>
      </c>
      <c r="AA74" s="93"/>
      <c r="AB74" s="323">
        <f t="shared" si="7"/>
        <v>5.8436449999999995</v>
      </c>
      <c r="AC74" s="222">
        <f t="shared" si="40"/>
        <v>-0.21209103840682794</v>
      </c>
      <c r="AD74" s="679">
        <v>5.4569999999999999</v>
      </c>
      <c r="AE74" s="298"/>
      <c r="AF74" s="557">
        <f t="shared" si="9"/>
        <v>5.7571349999999999</v>
      </c>
      <c r="AG74" s="420">
        <f t="shared" si="10"/>
        <v>-1.4804116266474066E-2</v>
      </c>
      <c r="AH74" s="679">
        <v>5.4569999999999999</v>
      </c>
      <c r="AI74" s="360">
        <f t="shared" si="37"/>
        <v>5.7571349999999999</v>
      </c>
      <c r="AJ74" s="937">
        <v>5.4569999999999999</v>
      </c>
      <c r="AK74" s="956">
        <f>(G74*(AE74+AJ74)+(AE74+AJ74))</f>
        <v>5.7571349999999999</v>
      </c>
      <c r="AL74" s="952">
        <f>(AJ74-AH74)/AH74</f>
        <v>0</v>
      </c>
      <c r="AM74" s="193" t="s">
        <v>247</v>
      </c>
      <c r="AN74" s="119"/>
      <c r="AO74" s="119"/>
      <c r="AP74" s="460">
        <v>136</v>
      </c>
      <c r="AQ74" s="434"/>
    </row>
    <row r="75" spans="1:43" s="54" customFormat="1" ht="40" customHeight="1" thickBot="1" x14ac:dyDescent="0.25">
      <c r="A75" s="821"/>
      <c r="B75" s="117" t="s">
        <v>225</v>
      </c>
      <c r="C75" s="502" t="s">
        <v>240</v>
      </c>
      <c r="D75" s="96" t="s">
        <v>581</v>
      </c>
      <c r="E75" s="94" t="s">
        <v>164</v>
      </c>
      <c r="F75" s="84">
        <v>7.28</v>
      </c>
      <c r="G75" s="85">
        <v>0.2</v>
      </c>
      <c r="H75" s="95">
        <v>9.9359999999999982</v>
      </c>
      <c r="I75" s="87" t="s">
        <v>477</v>
      </c>
      <c r="J75" s="121">
        <v>6.72</v>
      </c>
      <c r="K75" s="122"/>
      <c r="L75" s="89">
        <f t="shared" si="38"/>
        <v>8.0640000000000001</v>
      </c>
      <c r="M75" s="85">
        <f t="shared" si="39"/>
        <v>-7.6923076923076983E-2</v>
      </c>
      <c r="N75" s="90">
        <v>5.1589999999999998</v>
      </c>
      <c r="O75" s="85"/>
      <c r="P75" s="159">
        <f t="shared" si="1"/>
        <v>6.1907999999999994</v>
      </c>
      <c r="Q75" s="160">
        <f t="shared" si="2"/>
        <v>-0.23229166666666676</v>
      </c>
      <c r="R75" s="161">
        <v>5.1589999999999998</v>
      </c>
      <c r="S75" s="160"/>
      <c r="T75" s="89">
        <f t="shared" si="3"/>
        <v>6.1907999999999994</v>
      </c>
      <c r="U75" s="92">
        <f t="shared" si="4"/>
        <v>0</v>
      </c>
      <c r="V75" s="161">
        <v>5.1589999999999998</v>
      </c>
      <c r="W75" s="85"/>
      <c r="X75" s="89">
        <f t="shared" si="5"/>
        <v>6.1907999999999994</v>
      </c>
      <c r="Y75" s="181">
        <f t="shared" si="6"/>
        <v>0</v>
      </c>
      <c r="Z75" s="327">
        <v>4.3620000000000001</v>
      </c>
      <c r="AA75" s="93"/>
      <c r="AB75" s="323">
        <f t="shared" si="7"/>
        <v>5.2343999999999999</v>
      </c>
      <c r="AC75" s="222">
        <f t="shared" si="40"/>
        <v>-0.15448730374103503</v>
      </c>
      <c r="AD75" s="679">
        <v>4.2969999999999997</v>
      </c>
      <c r="AE75" s="298"/>
      <c r="AF75" s="557">
        <f t="shared" si="9"/>
        <v>5.1563999999999997</v>
      </c>
      <c r="AG75" s="420">
        <f t="shared" si="10"/>
        <v>-1.4901421366345802E-2</v>
      </c>
      <c r="AH75" s="679">
        <v>4.2969999999999997</v>
      </c>
      <c r="AI75" s="360">
        <f t="shared" si="37"/>
        <v>5.1563999999999997</v>
      </c>
      <c r="AJ75" s="937">
        <v>4.2969999999999997</v>
      </c>
      <c r="AK75" s="956">
        <f>(G75*(AE75+AJ75)+(AE75+AJ75))</f>
        <v>5.1563999999999997</v>
      </c>
      <c r="AL75" s="952">
        <f>(AJ75-AH75)/AH75</f>
        <v>0</v>
      </c>
      <c r="AM75" s="193" t="s">
        <v>247</v>
      </c>
      <c r="AN75" s="119"/>
      <c r="AO75" s="119"/>
      <c r="AP75" s="460">
        <v>136</v>
      </c>
      <c r="AQ75" s="434"/>
    </row>
    <row r="76" spans="1:43" s="54" customFormat="1" ht="40" customHeight="1" thickBot="1" x14ac:dyDescent="0.25">
      <c r="A76" s="821"/>
      <c r="B76" s="117" t="s">
        <v>226</v>
      </c>
      <c r="C76" s="502" t="s">
        <v>240</v>
      </c>
      <c r="D76" s="96" t="s">
        <v>666</v>
      </c>
      <c r="E76" s="94" t="s">
        <v>164</v>
      </c>
      <c r="F76" s="84">
        <v>4.74</v>
      </c>
      <c r="G76" s="85">
        <v>5.5E-2</v>
      </c>
      <c r="H76" s="95">
        <f t="shared" ref="H76" si="41">F76*1.055</f>
        <v>5.0007000000000001</v>
      </c>
      <c r="I76" s="87" t="s">
        <v>477</v>
      </c>
      <c r="J76" s="121">
        <v>5.2050000000000001</v>
      </c>
      <c r="K76" s="122"/>
      <c r="L76" s="89">
        <f t="shared" si="38"/>
        <v>5.4912749999999999</v>
      </c>
      <c r="M76" s="85">
        <f t="shared" si="39"/>
        <v>9.8101265822784778E-2</v>
      </c>
      <c r="N76" s="90">
        <v>5.2050000000000001</v>
      </c>
      <c r="O76" s="85"/>
      <c r="P76" s="159">
        <f t="shared" si="1"/>
        <v>5.4912749999999999</v>
      </c>
      <c r="Q76" s="160">
        <f t="shared" si="2"/>
        <v>0</v>
      </c>
      <c r="R76" s="161">
        <v>5.2030000000000003</v>
      </c>
      <c r="S76" s="160"/>
      <c r="T76" s="89">
        <f t="shared" si="3"/>
        <v>5.4891649999999998</v>
      </c>
      <c r="U76" s="92">
        <f t="shared" si="4"/>
        <v>-3.8424591738708542E-4</v>
      </c>
      <c r="V76" s="161">
        <v>5.2030000000000003</v>
      </c>
      <c r="W76" s="85"/>
      <c r="X76" s="89">
        <f t="shared" si="5"/>
        <v>5.4891649999999998</v>
      </c>
      <c r="Y76" s="181">
        <f t="shared" si="6"/>
        <v>0</v>
      </c>
      <c r="Z76" s="327">
        <v>3.77</v>
      </c>
      <c r="AA76" s="93"/>
      <c r="AB76" s="323">
        <f t="shared" si="7"/>
        <v>3.9773499999999999</v>
      </c>
      <c r="AC76" s="222">
        <f t="shared" si="40"/>
        <v>-0.27541802806073423</v>
      </c>
      <c r="AD76" s="679">
        <v>3.7130000000000001</v>
      </c>
      <c r="AE76" s="298"/>
      <c r="AF76" s="557">
        <f t="shared" si="9"/>
        <v>3.9172150000000001</v>
      </c>
      <c r="AG76" s="420">
        <f t="shared" si="10"/>
        <v>-1.5119363395225448E-2</v>
      </c>
      <c r="AH76" s="679">
        <v>3.7130000000000001</v>
      </c>
      <c r="AI76" s="360">
        <f t="shared" si="37"/>
        <v>3.9172150000000001</v>
      </c>
      <c r="AJ76" s="937">
        <v>3.7130000000000001</v>
      </c>
      <c r="AK76" s="956">
        <f>(G76*(AE76+AJ76)+(AE76+AJ76))</f>
        <v>3.9172150000000001</v>
      </c>
      <c r="AL76" s="952">
        <f>(AJ76-AH76)/AH76</f>
        <v>0</v>
      </c>
      <c r="AM76" s="193" t="s">
        <v>247</v>
      </c>
      <c r="AN76" s="119"/>
      <c r="AO76" s="119"/>
      <c r="AP76" s="460">
        <v>136</v>
      </c>
      <c r="AQ76" s="434"/>
    </row>
    <row r="77" spans="1:43" s="54" customFormat="1" ht="40" customHeight="1" thickBot="1" x14ac:dyDescent="0.25">
      <c r="A77" s="821"/>
      <c r="B77" s="117" t="s">
        <v>227</v>
      </c>
      <c r="C77" s="502" t="s">
        <v>240</v>
      </c>
      <c r="D77" s="96" t="s">
        <v>100</v>
      </c>
      <c r="E77" s="94" t="s">
        <v>164</v>
      </c>
      <c r="F77" s="833" t="s">
        <v>489</v>
      </c>
      <c r="G77" s="833"/>
      <c r="H77" s="833"/>
      <c r="I77" s="833"/>
      <c r="J77" s="833"/>
      <c r="K77" s="833"/>
      <c r="L77" s="833"/>
      <c r="M77" s="833"/>
      <c r="N77" s="162"/>
      <c r="O77" s="119"/>
      <c r="P77" s="159"/>
      <c r="Q77" s="160"/>
      <c r="R77" s="161"/>
      <c r="S77" s="160"/>
      <c r="T77" s="91"/>
      <c r="U77" s="85"/>
      <c r="V77" s="96"/>
      <c r="W77" s="160"/>
      <c r="X77" s="89"/>
      <c r="Y77" s="181"/>
      <c r="Z77" s="327"/>
      <c r="AA77" s="93"/>
      <c r="AB77" s="323">
        <f t="shared" si="7"/>
        <v>0</v>
      </c>
      <c r="AC77" s="222"/>
      <c r="AD77" s="679"/>
      <c r="AE77" s="298"/>
      <c r="AF77" s="557"/>
      <c r="AG77" s="420"/>
      <c r="AH77" s="679"/>
      <c r="AI77" s="360">
        <f t="shared" si="37"/>
        <v>0</v>
      </c>
      <c r="AJ77" s="937"/>
      <c r="AK77" s="956">
        <f>(G77*(AE77+AJ77)+(AE77+AJ77))</f>
        <v>0</v>
      </c>
      <c r="AL77" s="952" t="e">
        <f>(AJ77-AH77)/AH77</f>
        <v>#DIV/0!</v>
      </c>
      <c r="AM77" s="193" t="s">
        <v>247</v>
      </c>
      <c r="AN77" s="119"/>
      <c r="AO77" s="119"/>
      <c r="AP77" s="460">
        <v>136</v>
      </c>
      <c r="AQ77" s="434"/>
    </row>
    <row r="78" spans="1:43" s="54" customFormat="1" ht="40" customHeight="1" thickBot="1" x14ac:dyDescent="0.25">
      <c r="A78" s="821"/>
      <c r="B78" s="163" t="s">
        <v>217</v>
      </c>
      <c r="C78" s="502" t="s">
        <v>240</v>
      </c>
      <c r="D78" s="96" t="s">
        <v>527</v>
      </c>
      <c r="E78" s="94" t="s">
        <v>165</v>
      </c>
      <c r="F78" s="89">
        <v>0.56000000000000005</v>
      </c>
      <c r="G78" s="85">
        <v>0.2</v>
      </c>
      <c r="H78" s="95">
        <f>F78*1.2</f>
        <v>0.67200000000000004</v>
      </c>
      <c r="I78" s="87" t="s">
        <v>491</v>
      </c>
      <c r="J78" s="121">
        <v>0.55000000000000004</v>
      </c>
      <c r="K78" s="122"/>
      <c r="L78" s="89">
        <f t="shared" ref="L78" si="42">(G78*(J78+K78))+(J78+K78)</f>
        <v>0.66</v>
      </c>
      <c r="M78" s="85">
        <f t="shared" ref="M78" si="43">((J78+K78)-F78)/F78</f>
        <v>-1.785714285714287E-2</v>
      </c>
      <c r="N78" s="90">
        <v>0.55000000000000004</v>
      </c>
      <c r="O78" s="85"/>
      <c r="P78" s="159">
        <f t="shared" si="1"/>
        <v>0.66</v>
      </c>
      <c r="Q78" s="160">
        <f t="shared" si="2"/>
        <v>0</v>
      </c>
      <c r="R78" s="161">
        <v>0.55000000000000004</v>
      </c>
      <c r="S78" s="160"/>
      <c r="T78" s="89">
        <f t="shared" si="3"/>
        <v>0.66</v>
      </c>
      <c r="U78" s="92">
        <f t="shared" si="4"/>
        <v>0</v>
      </c>
      <c r="V78" s="161">
        <v>0.55000000000000004</v>
      </c>
      <c r="W78" s="160"/>
      <c r="X78" s="89">
        <f t="shared" si="5"/>
        <v>0.66</v>
      </c>
      <c r="Y78" s="181">
        <f t="shared" si="6"/>
        <v>0</v>
      </c>
      <c r="Z78" s="327">
        <v>0.55000000000000004</v>
      </c>
      <c r="AA78" s="93"/>
      <c r="AB78" s="323">
        <f t="shared" si="7"/>
        <v>0.66</v>
      </c>
      <c r="AC78" s="222">
        <f t="shared" ref="AC78" si="44">(Z78-V78)/V78</f>
        <v>0</v>
      </c>
      <c r="AD78" s="679">
        <v>0.59099999999999997</v>
      </c>
      <c r="AE78" s="298"/>
      <c r="AF78" s="557">
        <f t="shared" si="9"/>
        <v>0.70919999999999994</v>
      </c>
      <c r="AG78" s="420">
        <f t="shared" si="10"/>
        <v>7.4545454545454401E-2</v>
      </c>
      <c r="AH78" s="679">
        <v>0.59099999999999997</v>
      </c>
      <c r="AI78" s="360">
        <f t="shared" si="37"/>
        <v>0.70919999999999994</v>
      </c>
      <c r="AJ78" s="937">
        <v>0.59099999999999997</v>
      </c>
      <c r="AK78" s="956">
        <f>(G78*(AE78+AJ78)+(AE78+AJ78))</f>
        <v>0.70919999999999994</v>
      </c>
      <c r="AL78" s="952">
        <f>(AJ78-AH78)/AH78</f>
        <v>0</v>
      </c>
      <c r="AM78" s="193"/>
      <c r="AN78" s="119"/>
      <c r="AO78" s="119"/>
      <c r="AP78" s="460">
        <v>138</v>
      </c>
      <c r="AQ78" s="434"/>
    </row>
    <row r="79" spans="1:43" s="54" customFormat="1" ht="40" customHeight="1" thickBot="1" x14ac:dyDescent="0.25">
      <c r="A79" s="821"/>
      <c r="B79" s="117" t="s">
        <v>214</v>
      </c>
      <c r="C79" s="502" t="s">
        <v>240</v>
      </c>
      <c r="D79" s="503" t="s">
        <v>497</v>
      </c>
      <c r="E79" s="94" t="s">
        <v>166</v>
      </c>
      <c r="F79" s="89">
        <v>2.88</v>
      </c>
      <c r="G79" s="85">
        <v>5.5E-2</v>
      </c>
      <c r="H79" s="95">
        <v>3.53</v>
      </c>
      <c r="I79" s="87" t="s">
        <v>477</v>
      </c>
      <c r="J79" s="121">
        <v>2.8820000000000001</v>
      </c>
      <c r="K79" s="122"/>
      <c r="L79" s="89">
        <f t="shared" ref="L79:L81" si="45">(G79*(J79+K79))+(J79+K79)</f>
        <v>3.0405100000000003</v>
      </c>
      <c r="M79" s="85">
        <f t="shared" ref="M79:M81" si="46">((J79+K79)-F79)/F79</f>
        <v>6.9444444444452221E-4</v>
      </c>
      <c r="N79" s="90">
        <v>2.8820000000000001</v>
      </c>
      <c r="O79" s="85"/>
      <c r="P79" s="159">
        <f t="shared" si="1"/>
        <v>3.0405100000000003</v>
      </c>
      <c r="Q79" s="160">
        <f t="shared" si="2"/>
        <v>0</v>
      </c>
      <c r="R79" s="161">
        <v>2.8820000000000001</v>
      </c>
      <c r="S79" s="160"/>
      <c r="T79" s="89">
        <f t="shared" si="3"/>
        <v>3.0405100000000003</v>
      </c>
      <c r="U79" s="92">
        <f t="shared" si="4"/>
        <v>0</v>
      </c>
      <c r="V79" s="161">
        <v>2.8820000000000001</v>
      </c>
      <c r="W79" s="160"/>
      <c r="X79" s="89">
        <f t="shared" si="5"/>
        <v>3.0405100000000003</v>
      </c>
      <c r="Y79" s="181">
        <f t="shared" si="6"/>
        <v>0</v>
      </c>
      <c r="Z79" s="327">
        <v>3.3180000000000001</v>
      </c>
      <c r="AA79" s="93"/>
      <c r="AB79" s="323">
        <f t="shared" si="7"/>
        <v>3.5004900000000001</v>
      </c>
      <c r="AC79" s="222">
        <f t="shared" ref="AC79:AC81" si="47">(Z79-V79)/V79</f>
        <v>0.15128383067314363</v>
      </c>
      <c r="AD79" s="679">
        <v>2.61</v>
      </c>
      <c r="AE79" s="298"/>
      <c r="AF79" s="557">
        <f t="shared" si="9"/>
        <v>2.7535499999999997</v>
      </c>
      <c r="AG79" s="420">
        <f t="shared" si="10"/>
        <v>-0.2133815551537071</v>
      </c>
      <c r="AH79" s="679">
        <v>2.61</v>
      </c>
      <c r="AI79" s="360">
        <f t="shared" si="37"/>
        <v>2.7535499999999997</v>
      </c>
      <c r="AJ79" s="937">
        <v>2.61</v>
      </c>
      <c r="AK79" s="956">
        <f>(G79*(AE79+AJ79)+(AE79+AJ79))</f>
        <v>2.7535499999999997</v>
      </c>
      <c r="AL79" s="952">
        <f>(AJ79-AH79)/AH79</f>
        <v>0</v>
      </c>
      <c r="AM79" s="193"/>
      <c r="AN79" s="119"/>
      <c r="AO79" s="119"/>
      <c r="AP79" s="460" t="s">
        <v>249</v>
      </c>
      <c r="AQ79" s="434"/>
    </row>
    <row r="80" spans="1:43" s="54" customFormat="1" ht="40" customHeight="1" thickBot="1" x14ac:dyDescent="0.25">
      <c r="A80" s="821"/>
      <c r="B80" s="164" t="s">
        <v>458</v>
      </c>
      <c r="C80" s="502"/>
      <c r="D80" s="96" t="s">
        <v>459</v>
      </c>
      <c r="E80" s="504" t="s">
        <v>166</v>
      </c>
      <c r="F80" s="835" t="s">
        <v>493</v>
      </c>
      <c r="G80" s="835"/>
      <c r="H80" s="835"/>
      <c r="I80" s="835"/>
      <c r="J80" s="835"/>
      <c r="K80" s="835"/>
      <c r="L80" s="835"/>
      <c r="M80" s="835"/>
      <c r="N80" s="165"/>
      <c r="O80" s="122"/>
      <c r="P80" s="159"/>
      <c r="Q80" s="160"/>
      <c r="R80" s="161"/>
      <c r="S80" s="160"/>
      <c r="T80" s="91"/>
      <c r="U80" s="85"/>
      <c r="V80" s="161"/>
      <c r="W80" s="160"/>
      <c r="X80" s="89"/>
      <c r="Y80" s="181"/>
      <c r="Z80" s="327"/>
      <c r="AA80" s="93"/>
      <c r="AB80" s="323">
        <f t="shared" si="7"/>
        <v>0</v>
      </c>
      <c r="AC80" s="222"/>
      <c r="AD80" s="679"/>
      <c r="AE80" s="298"/>
      <c r="AF80" s="557"/>
      <c r="AG80" s="420"/>
      <c r="AH80" s="679"/>
      <c r="AI80" s="360"/>
      <c r="AJ80" s="937"/>
      <c r="AK80" s="956"/>
      <c r="AL80" s="952"/>
      <c r="AM80" s="193"/>
      <c r="AN80" s="119"/>
      <c r="AO80" s="119"/>
      <c r="AP80" s="460"/>
      <c r="AQ80" s="434"/>
    </row>
    <row r="81" spans="1:43" ht="40" customHeight="1" thickBot="1" x14ac:dyDescent="0.25">
      <c r="A81" s="821"/>
      <c r="B81" s="117" t="s">
        <v>215</v>
      </c>
      <c r="C81" s="502" t="s">
        <v>230</v>
      </c>
      <c r="D81" s="96" t="s">
        <v>101</v>
      </c>
      <c r="E81" s="94" t="s">
        <v>145</v>
      </c>
      <c r="F81" s="89">
        <v>19.510000000000002</v>
      </c>
      <c r="G81" s="85">
        <v>5.5E-2</v>
      </c>
      <c r="H81" s="95">
        <f t="shared" ref="H81" si="48">F81*1.055</f>
        <v>20.58305</v>
      </c>
      <c r="I81" s="87" t="s">
        <v>476</v>
      </c>
      <c r="J81" s="121">
        <v>19.510000000000002</v>
      </c>
      <c r="K81" s="122"/>
      <c r="L81" s="89">
        <f t="shared" si="45"/>
        <v>20.58305</v>
      </c>
      <c r="M81" s="85">
        <f t="shared" si="46"/>
        <v>0</v>
      </c>
      <c r="N81" s="90">
        <v>19.510000000000002</v>
      </c>
      <c r="O81" s="85"/>
      <c r="P81" s="159">
        <f t="shared" si="1"/>
        <v>20.58305</v>
      </c>
      <c r="Q81" s="160">
        <f t="shared" si="2"/>
        <v>0</v>
      </c>
      <c r="R81" s="161">
        <v>20.29</v>
      </c>
      <c r="S81" s="160"/>
      <c r="T81" s="89">
        <f t="shared" si="3"/>
        <v>21.405950000000001</v>
      </c>
      <c r="U81" s="92">
        <f t="shared" si="4"/>
        <v>3.9979497693490393E-2</v>
      </c>
      <c r="V81" s="161">
        <v>20.29</v>
      </c>
      <c r="W81" s="160"/>
      <c r="X81" s="89">
        <f t="shared" si="5"/>
        <v>21.405950000000001</v>
      </c>
      <c r="Y81" s="181">
        <f t="shared" si="6"/>
        <v>0</v>
      </c>
      <c r="Z81" s="327">
        <v>21.102</v>
      </c>
      <c r="AA81" s="93"/>
      <c r="AB81" s="323">
        <f t="shared" si="7"/>
        <v>22.262609999999999</v>
      </c>
      <c r="AC81" s="222">
        <f t="shared" si="47"/>
        <v>4.0019714144899021E-2</v>
      </c>
      <c r="AD81" s="679">
        <v>20.783999999999999</v>
      </c>
      <c r="AE81" s="298"/>
      <c r="AF81" s="557">
        <f t="shared" si="9"/>
        <v>21.927119999999999</v>
      </c>
      <c r="AG81" s="420">
        <f t="shared" si="10"/>
        <v>-1.5069661643446185E-2</v>
      </c>
      <c r="AH81" s="679">
        <v>20.783999999999999</v>
      </c>
      <c r="AI81" s="360">
        <f t="shared" si="37"/>
        <v>21.927119999999999</v>
      </c>
      <c r="AJ81" s="937">
        <v>20.783999999999999</v>
      </c>
      <c r="AK81" s="956">
        <f>(G81*(AE81+AJ81)+(AE81+AJ81))</f>
        <v>21.927119999999999</v>
      </c>
      <c r="AL81" s="952">
        <f>(AJ81-AH81)/AH81</f>
        <v>0</v>
      </c>
      <c r="AM81" s="193"/>
      <c r="AN81" s="119" t="s">
        <v>407</v>
      </c>
      <c r="AO81" s="119" t="s">
        <v>398</v>
      </c>
      <c r="AP81" s="460" t="s">
        <v>249</v>
      </c>
      <c r="AQ81" s="434"/>
    </row>
    <row r="82" spans="1:43" ht="40" customHeight="1" x14ac:dyDescent="0.2">
      <c r="B82" s="117" t="s">
        <v>216</v>
      </c>
      <c r="C82" s="502" t="s">
        <v>230</v>
      </c>
      <c r="D82" s="96" t="s">
        <v>102</v>
      </c>
      <c r="E82" s="94" t="s">
        <v>149</v>
      </c>
      <c r="F82" s="834" t="s">
        <v>488</v>
      </c>
      <c r="G82" s="834"/>
      <c r="H82" s="834"/>
      <c r="I82" s="834"/>
      <c r="J82" s="834"/>
      <c r="K82" s="834"/>
      <c r="L82" s="834"/>
      <c r="M82" s="834"/>
      <c r="N82" s="165"/>
      <c r="O82" s="123"/>
      <c r="P82" s="159"/>
      <c r="Q82" s="160"/>
      <c r="R82" s="161"/>
      <c r="S82" s="160"/>
      <c r="T82" s="91"/>
      <c r="U82" s="85"/>
      <c r="V82" s="161"/>
      <c r="W82" s="160"/>
      <c r="X82" s="89"/>
      <c r="Y82" s="181"/>
      <c r="Z82" s="327"/>
      <c r="AA82" s="93"/>
      <c r="AB82" s="323">
        <f t="shared" si="7"/>
        <v>0</v>
      </c>
      <c r="AC82" s="222"/>
      <c r="AD82" s="679"/>
      <c r="AE82" s="298"/>
      <c r="AF82" s="557"/>
      <c r="AG82" s="420"/>
      <c r="AH82" s="679"/>
      <c r="AI82" s="360"/>
      <c r="AJ82" s="937"/>
      <c r="AK82" s="956"/>
      <c r="AL82" s="952"/>
      <c r="AM82" s="193"/>
      <c r="AN82" s="119" t="s">
        <v>407</v>
      </c>
      <c r="AO82" s="119" t="s">
        <v>398</v>
      </c>
      <c r="AP82" s="460" t="s">
        <v>249</v>
      </c>
      <c r="AQ82" s="434"/>
    </row>
    <row r="83" spans="1:43" ht="40" customHeight="1" x14ac:dyDescent="0.2">
      <c r="B83" s="369" t="s">
        <v>574</v>
      </c>
      <c r="C83" s="351" t="s">
        <v>575</v>
      </c>
      <c r="D83" s="511" t="s">
        <v>58</v>
      </c>
      <c r="E83" s="351"/>
      <c r="F83" s="356"/>
      <c r="G83" s="512">
        <v>0.2</v>
      </c>
      <c r="H83" s="366"/>
      <c r="I83" s="354"/>
      <c r="J83" s="355"/>
      <c r="K83" s="356"/>
      <c r="L83" s="356"/>
      <c r="M83" s="354"/>
      <c r="N83" s="357"/>
      <c r="O83" s="367"/>
      <c r="P83" s="352"/>
      <c r="Q83" s="354"/>
      <c r="R83" s="357"/>
      <c r="S83" s="357"/>
      <c r="T83" s="367"/>
      <c r="U83" s="354"/>
      <c r="V83" s="357"/>
      <c r="W83" s="367"/>
      <c r="X83" s="367"/>
      <c r="Y83" s="354"/>
      <c r="Z83" s="368"/>
      <c r="AA83" s="354"/>
      <c r="AB83" s="354"/>
      <c r="AC83" s="354"/>
      <c r="AD83" s="682">
        <v>26.408999999999999</v>
      </c>
      <c r="AF83" s="557">
        <f t="shared" ref="AF83" si="49">G83*(AE83+AD83)+(AE83+AD83)</f>
        <v>31.690799999999999</v>
      </c>
      <c r="AG83" s="363" t="s">
        <v>539</v>
      </c>
      <c r="AH83" s="682">
        <v>26.408999999999999</v>
      </c>
      <c r="AI83" s="360">
        <f t="shared" si="37"/>
        <v>31.690799999999999</v>
      </c>
      <c r="AJ83" s="940">
        <v>31.504000000000001</v>
      </c>
      <c r="AK83" s="956">
        <f>(G83*(AE83+AJ83)+(AE83+AJ83))</f>
        <v>37.8048</v>
      </c>
      <c r="AL83" s="952">
        <f>(AJ83-AH83)/AH83</f>
        <v>0.19292665379226789</v>
      </c>
      <c r="AM83" s="544" t="s">
        <v>577</v>
      </c>
      <c r="AN83" s="351" t="s">
        <v>407</v>
      </c>
      <c r="AO83" s="351" t="s">
        <v>576</v>
      </c>
      <c r="AP83" s="467" t="s">
        <v>249</v>
      </c>
    </row>
    <row r="84" spans="1:43" ht="40" customHeight="1" x14ac:dyDescent="0.2">
      <c r="B84" s="391" t="s">
        <v>540</v>
      </c>
      <c r="C84" s="382" t="s">
        <v>558</v>
      </c>
      <c r="D84" s="531" t="s">
        <v>549</v>
      </c>
      <c r="E84" s="382"/>
      <c r="F84" s="383"/>
      <c r="G84" s="298">
        <v>0.2</v>
      </c>
      <c r="H84" s="384"/>
      <c r="I84" s="385"/>
      <c r="J84" s="386"/>
      <c r="K84" s="383"/>
      <c r="L84" s="383"/>
      <c r="M84" s="298"/>
      <c r="N84" s="387"/>
      <c r="O84" s="297"/>
      <c r="P84" s="388"/>
      <c r="Q84" s="298"/>
      <c r="R84" s="387"/>
      <c r="S84" s="387"/>
      <c r="T84" s="297"/>
      <c r="U84" s="298"/>
      <c r="V84" s="387"/>
      <c r="W84" s="297"/>
      <c r="X84" s="297"/>
      <c r="Y84" s="298"/>
      <c r="Z84" s="389"/>
      <c r="AA84" s="298"/>
      <c r="AB84" s="297"/>
      <c r="AC84" s="298"/>
      <c r="AD84" s="681">
        <v>4.53</v>
      </c>
      <c r="AE84" s="298"/>
      <c r="AF84" s="553">
        <f t="shared" ref="AF84:AF100" si="50">G84*(AE84+AD84)+(AD84+AE84)</f>
        <v>5.4359999999999999</v>
      </c>
      <c r="AG84" s="363" t="s">
        <v>561</v>
      </c>
      <c r="AH84" s="681">
        <v>4.53</v>
      </c>
      <c r="AI84" s="360">
        <f t="shared" si="37"/>
        <v>5.4359999999999999</v>
      </c>
      <c r="AJ84" s="939">
        <v>4.53</v>
      </c>
      <c r="AK84" s="956">
        <f>(G84*(AE84+AJ84)+(AE84+AJ84))</f>
        <v>5.4359999999999999</v>
      </c>
      <c r="AL84" s="952">
        <f>(AJ84-AH84)/AH84</f>
        <v>0</v>
      </c>
      <c r="AM84" s="382"/>
      <c r="AN84" s="382"/>
      <c r="AO84" s="545" t="s">
        <v>404</v>
      </c>
      <c r="AP84" s="468" t="s">
        <v>249</v>
      </c>
    </row>
    <row r="85" spans="1:43" ht="40" customHeight="1" x14ac:dyDescent="0.2">
      <c r="B85" s="391" t="s">
        <v>541</v>
      </c>
      <c r="C85" s="382" t="s">
        <v>558</v>
      </c>
      <c r="D85" s="531" t="s">
        <v>550</v>
      </c>
      <c r="E85" s="382" t="s">
        <v>559</v>
      </c>
      <c r="F85" s="383"/>
      <c r="G85" s="298">
        <v>0.2</v>
      </c>
      <c r="H85" s="384"/>
      <c r="I85" s="385"/>
      <c r="J85" s="386"/>
      <c r="K85" s="383"/>
      <c r="L85" s="383"/>
      <c r="M85" s="298"/>
      <c r="N85" s="387"/>
      <c r="O85" s="297"/>
      <c r="P85" s="388"/>
      <c r="Q85" s="298"/>
      <c r="R85" s="387"/>
      <c r="S85" s="387"/>
      <c r="T85" s="297"/>
      <c r="U85" s="298"/>
      <c r="V85" s="387"/>
      <c r="W85" s="297"/>
      <c r="X85" s="297"/>
      <c r="Y85" s="298"/>
      <c r="Z85" s="389"/>
      <c r="AA85" s="298"/>
      <c r="AB85" s="297"/>
      <c r="AC85" s="298"/>
      <c r="AD85" s="681">
        <v>8.43</v>
      </c>
      <c r="AE85" s="298"/>
      <c r="AF85" s="553">
        <f t="shared" si="50"/>
        <v>10.116</v>
      </c>
      <c r="AG85" s="363" t="s">
        <v>561</v>
      </c>
      <c r="AH85" s="681">
        <v>8.43</v>
      </c>
      <c r="AI85" s="360">
        <f t="shared" si="37"/>
        <v>10.116</v>
      </c>
      <c r="AJ85" s="939">
        <v>8.43</v>
      </c>
      <c r="AK85" s="956">
        <f>(G85*(AE85+AJ85)+(AE85+AJ85))</f>
        <v>10.116</v>
      </c>
      <c r="AL85" s="952">
        <f>(AJ85-AH85)/AH85</f>
        <v>0</v>
      </c>
      <c r="AM85" s="382"/>
      <c r="AN85" s="382"/>
      <c r="AO85" s="545" t="s">
        <v>404</v>
      </c>
      <c r="AP85" s="468" t="s">
        <v>249</v>
      </c>
    </row>
    <row r="86" spans="1:43" ht="40" customHeight="1" x14ac:dyDescent="0.2">
      <c r="B86" s="391" t="s">
        <v>542</v>
      </c>
      <c r="C86" s="382" t="s">
        <v>558</v>
      </c>
      <c r="D86" s="531" t="s">
        <v>551</v>
      </c>
      <c r="E86" s="382" t="s">
        <v>559</v>
      </c>
      <c r="F86" s="383"/>
      <c r="G86" s="298">
        <v>0.2</v>
      </c>
      <c r="H86" s="384"/>
      <c r="I86" s="385"/>
      <c r="J86" s="386"/>
      <c r="K86" s="383"/>
      <c r="L86" s="383"/>
      <c r="M86" s="298"/>
      <c r="N86" s="387"/>
      <c r="O86" s="297"/>
      <c r="P86" s="388"/>
      <c r="Q86" s="298"/>
      <c r="R86" s="387"/>
      <c r="S86" s="387"/>
      <c r="T86" s="297"/>
      <c r="U86" s="298"/>
      <c r="V86" s="387"/>
      <c r="W86" s="297"/>
      <c r="X86" s="297"/>
      <c r="Y86" s="298"/>
      <c r="Z86" s="389"/>
      <c r="AA86" s="298"/>
      <c r="AB86" s="297"/>
      <c r="AC86" s="298"/>
      <c r="AD86" s="681">
        <v>8.43</v>
      </c>
      <c r="AE86" s="298"/>
      <c r="AF86" s="553">
        <f t="shared" si="50"/>
        <v>10.116</v>
      </c>
      <c r="AG86" s="363" t="s">
        <v>561</v>
      </c>
      <c r="AH86" s="681">
        <v>8.43</v>
      </c>
      <c r="AI86" s="360">
        <f t="shared" si="37"/>
        <v>10.116</v>
      </c>
      <c r="AJ86" s="939">
        <v>8.43</v>
      </c>
      <c r="AK86" s="956">
        <f>(G86*(AE86+AJ86)+(AE86+AJ86))</f>
        <v>10.116</v>
      </c>
      <c r="AL86" s="952">
        <f>(AJ86-AH86)/AH86</f>
        <v>0</v>
      </c>
      <c r="AM86" s="382"/>
      <c r="AN86" s="382"/>
      <c r="AO86" s="545" t="s">
        <v>404</v>
      </c>
      <c r="AP86" s="468" t="s">
        <v>249</v>
      </c>
    </row>
    <row r="87" spans="1:43" ht="40" customHeight="1" x14ac:dyDescent="0.2">
      <c r="B87" s="391" t="s">
        <v>543</v>
      </c>
      <c r="C87" s="382" t="s">
        <v>558</v>
      </c>
      <c r="D87" s="531" t="s">
        <v>552</v>
      </c>
      <c r="E87" s="382" t="s">
        <v>559</v>
      </c>
      <c r="F87" s="383"/>
      <c r="G87" s="298">
        <v>0.2</v>
      </c>
      <c r="H87" s="384"/>
      <c r="I87" s="385"/>
      <c r="J87" s="386"/>
      <c r="K87" s="383"/>
      <c r="L87" s="383"/>
      <c r="M87" s="298"/>
      <c r="N87" s="387"/>
      <c r="O87" s="297"/>
      <c r="P87" s="388"/>
      <c r="Q87" s="298"/>
      <c r="R87" s="387"/>
      <c r="S87" s="387"/>
      <c r="T87" s="297"/>
      <c r="U87" s="298"/>
      <c r="V87" s="387"/>
      <c r="W87" s="297"/>
      <c r="X87" s="297"/>
      <c r="Y87" s="298"/>
      <c r="Z87" s="389"/>
      <c r="AA87" s="298"/>
      <c r="AB87" s="297"/>
      <c r="AC87" s="298"/>
      <c r="AD87" s="681">
        <v>8.43</v>
      </c>
      <c r="AE87" s="298"/>
      <c r="AF87" s="553">
        <f t="shared" si="50"/>
        <v>10.116</v>
      </c>
      <c r="AG87" s="363" t="s">
        <v>561</v>
      </c>
      <c r="AH87" s="681">
        <v>8.43</v>
      </c>
      <c r="AI87" s="360">
        <f t="shared" si="37"/>
        <v>10.116</v>
      </c>
      <c r="AJ87" s="939">
        <v>8.43</v>
      </c>
      <c r="AK87" s="956">
        <f>(G87*(AE87+AJ87)+(AE87+AJ87))</f>
        <v>10.116</v>
      </c>
      <c r="AL87" s="952">
        <f>(AJ87-AH87)/AH87</f>
        <v>0</v>
      </c>
      <c r="AM87" s="382"/>
      <c r="AN87" s="382"/>
      <c r="AO87" s="545" t="s">
        <v>404</v>
      </c>
      <c r="AP87" s="468" t="s">
        <v>249</v>
      </c>
    </row>
    <row r="88" spans="1:43" ht="40" customHeight="1" x14ac:dyDescent="0.2">
      <c r="B88" s="391" t="s">
        <v>544</v>
      </c>
      <c r="C88" s="382" t="s">
        <v>558</v>
      </c>
      <c r="D88" s="531" t="s">
        <v>553</v>
      </c>
      <c r="E88" s="382" t="s">
        <v>559</v>
      </c>
      <c r="F88" s="383"/>
      <c r="G88" s="298">
        <v>0.2</v>
      </c>
      <c r="H88" s="384"/>
      <c r="I88" s="385"/>
      <c r="J88" s="386"/>
      <c r="K88" s="383"/>
      <c r="L88" s="383"/>
      <c r="M88" s="298"/>
      <c r="N88" s="387"/>
      <c r="O88" s="297"/>
      <c r="P88" s="388"/>
      <c r="Q88" s="298"/>
      <c r="R88" s="387"/>
      <c r="S88" s="387"/>
      <c r="T88" s="297"/>
      <c r="U88" s="298"/>
      <c r="V88" s="387"/>
      <c r="W88" s="297"/>
      <c r="X88" s="297"/>
      <c r="Y88" s="298"/>
      <c r="Z88" s="389"/>
      <c r="AA88" s="298"/>
      <c r="AB88" s="297"/>
      <c r="AC88" s="298"/>
      <c r="AD88" s="681">
        <v>8.43</v>
      </c>
      <c r="AE88" s="298"/>
      <c r="AF88" s="553">
        <f t="shared" si="50"/>
        <v>10.116</v>
      </c>
      <c r="AG88" s="363" t="s">
        <v>561</v>
      </c>
      <c r="AH88" s="681">
        <v>8.43</v>
      </c>
      <c r="AI88" s="360">
        <f t="shared" si="37"/>
        <v>10.116</v>
      </c>
      <c r="AJ88" s="939">
        <v>8.43</v>
      </c>
      <c r="AK88" s="956">
        <f>(G88*(AE88+AJ88)+(AE88+AJ88))</f>
        <v>10.116</v>
      </c>
      <c r="AL88" s="952">
        <f>(AJ88-AH88)/AH88</f>
        <v>0</v>
      </c>
      <c r="AM88" s="382"/>
      <c r="AN88" s="382"/>
      <c r="AO88" s="545" t="s">
        <v>404</v>
      </c>
      <c r="AP88" s="468" t="s">
        <v>249</v>
      </c>
    </row>
    <row r="89" spans="1:43" ht="40" customHeight="1" x14ac:dyDescent="0.2">
      <c r="B89" s="391" t="s">
        <v>545</v>
      </c>
      <c r="C89" s="382" t="s">
        <v>558</v>
      </c>
      <c r="D89" s="531" t="s">
        <v>554</v>
      </c>
      <c r="E89" s="382" t="s">
        <v>560</v>
      </c>
      <c r="F89" s="383"/>
      <c r="G89" s="298">
        <v>0.2</v>
      </c>
      <c r="H89" s="384"/>
      <c r="I89" s="385"/>
      <c r="J89" s="386"/>
      <c r="K89" s="383"/>
      <c r="L89" s="383"/>
      <c r="M89" s="298"/>
      <c r="N89" s="387"/>
      <c r="O89" s="297"/>
      <c r="P89" s="388"/>
      <c r="Q89" s="298"/>
      <c r="R89" s="387"/>
      <c r="S89" s="387"/>
      <c r="T89" s="297"/>
      <c r="U89" s="298"/>
      <c r="V89" s="387"/>
      <c r="W89" s="297"/>
      <c r="X89" s="297"/>
      <c r="Y89" s="298"/>
      <c r="Z89" s="389"/>
      <c r="AA89" s="298"/>
      <c r="AB89" s="297"/>
      <c r="AC89" s="298"/>
      <c r="AD89" s="681">
        <v>15.91</v>
      </c>
      <c r="AE89" s="298"/>
      <c r="AF89" s="553">
        <f t="shared" si="50"/>
        <v>19.091999999999999</v>
      </c>
      <c r="AG89" s="363" t="s">
        <v>561</v>
      </c>
      <c r="AH89" s="681">
        <v>15.91</v>
      </c>
      <c r="AI89" s="360">
        <f t="shared" si="37"/>
        <v>19.091999999999999</v>
      </c>
      <c r="AJ89" s="939">
        <v>15.91</v>
      </c>
      <c r="AK89" s="956">
        <f>(G89*(AE89+AJ89)+(AE89+AJ89))</f>
        <v>19.091999999999999</v>
      </c>
      <c r="AL89" s="952">
        <f>(AJ89-AH89)/AH89</f>
        <v>0</v>
      </c>
      <c r="AM89" s="382"/>
      <c r="AN89" s="382"/>
      <c r="AO89" s="545" t="s">
        <v>404</v>
      </c>
      <c r="AP89" s="468" t="s">
        <v>249</v>
      </c>
    </row>
    <row r="90" spans="1:43" ht="40" customHeight="1" x14ac:dyDescent="0.2">
      <c r="B90" s="391" t="s">
        <v>546</v>
      </c>
      <c r="C90" s="382" t="s">
        <v>558</v>
      </c>
      <c r="D90" s="531" t="s">
        <v>555</v>
      </c>
      <c r="E90" s="382" t="s">
        <v>537</v>
      </c>
      <c r="F90" s="383"/>
      <c r="G90" s="298">
        <v>0.2</v>
      </c>
      <c r="H90" s="384"/>
      <c r="I90" s="385" t="s">
        <v>537</v>
      </c>
      <c r="J90" s="386"/>
      <c r="K90" s="383"/>
      <c r="L90" s="383"/>
      <c r="M90" s="298"/>
      <c r="N90" s="387"/>
      <c r="O90" s="297"/>
      <c r="P90" s="388"/>
      <c r="Q90" s="298"/>
      <c r="R90" s="387"/>
      <c r="S90" s="387"/>
      <c r="T90" s="297"/>
      <c r="U90" s="298"/>
      <c r="V90" s="387"/>
      <c r="W90" s="297"/>
      <c r="X90" s="297"/>
      <c r="Y90" s="298"/>
      <c r="Z90" s="389"/>
      <c r="AA90" s="298"/>
      <c r="AB90" s="297"/>
      <c r="AC90" s="298"/>
      <c r="AD90" s="681">
        <v>9.89</v>
      </c>
      <c r="AE90" s="298"/>
      <c r="AF90" s="553">
        <f t="shared" si="50"/>
        <v>11.868</v>
      </c>
      <c r="AG90" s="363" t="s">
        <v>561</v>
      </c>
      <c r="AH90" s="681">
        <v>9.89</v>
      </c>
      <c r="AI90" s="360">
        <f t="shared" si="37"/>
        <v>11.868</v>
      </c>
      <c r="AJ90" s="939">
        <v>9.89</v>
      </c>
      <c r="AK90" s="956">
        <f>(G90*(AE90+AJ90)+(AE90+AJ90))</f>
        <v>11.868</v>
      </c>
      <c r="AL90" s="952">
        <f>(AJ90-AH90)/AH90</f>
        <v>0</v>
      </c>
      <c r="AM90" s="382"/>
      <c r="AN90" s="382" t="s">
        <v>630</v>
      </c>
      <c r="AO90" s="545" t="s">
        <v>404</v>
      </c>
      <c r="AP90" s="468" t="s">
        <v>249</v>
      </c>
    </row>
    <row r="91" spans="1:43" ht="40" customHeight="1" x14ac:dyDescent="0.2">
      <c r="B91" s="391" t="s">
        <v>547</v>
      </c>
      <c r="C91" s="382" t="s">
        <v>558</v>
      </c>
      <c r="D91" s="531" t="s">
        <v>556</v>
      </c>
      <c r="E91" s="382" t="s">
        <v>537</v>
      </c>
      <c r="F91" s="383"/>
      <c r="G91" s="298">
        <v>0.2</v>
      </c>
      <c r="H91" s="384"/>
      <c r="I91" s="385" t="s">
        <v>537</v>
      </c>
      <c r="J91" s="386"/>
      <c r="K91" s="383"/>
      <c r="L91" s="383"/>
      <c r="M91" s="298"/>
      <c r="N91" s="387"/>
      <c r="O91" s="297"/>
      <c r="P91" s="388"/>
      <c r="Q91" s="298"/>
      <c r="R91" s="387"/>
      <c r="S91" s="387"/>
      <c r="T91" s="297"/>
      <c r="U91" s="298"/>
      <c r="V91" s="387"/>
      <c r="W91" s="297"/>
      <c r="X91" s="297"/>
      <c r="Y91" s="298"/>
      <c r="Z91" s="389"/>
      <c r="AA91" s="298"/>
      <c r="AB91" s="297"/>
      <c r="AC91" s="298"/>
      <c r="AD91" s="681">
        <v>16.57</v>
      </c>
      <c r="AE91" s="298"/>
      <c r="AF91" s="553">
        <f t="shared" si="50"/>
        <v>19.884</v>
      </c>
      <c r="AG91" s="363" t="s">
        <v>561</v>
      </c>
      <c r="AH91" s="681">
        <v>16.57</v>
      </c>
      <c r="AI91" s="360">
        <f t="shared" si="37"/>
        <v>19.884</v>
      </c>
      <c r="AJ91" s="939">
        <v>16.57</v>
      </c>
      <c r="AK91" s="956">
        <f>(G91*(AE91+AJ91)+(AE91+AJ91))</f>
        <v>19.884</v>
      </c>
      <c r="AL91" s="952">
        <f>(AJ91-AH91)/AH91</f>
        <v>0</v>
      </c>
      <c r="AM91" s="382"/>
      <c r="AN91" s="382" t="s">
        <v>609</v>
      </c>
      <c r="AO91" s="545" t="s">
        <v>404</v>
      </c>
      <c r="AP91" s="468" t="s">
        <v>249</v>
      </c>
    </row>
    <row r="92" spans="1:43" ht="40" customHeight="1" x14ac:dyDescent="0.2">
      <c r="B92" s="391" t="s">
        <v>548</v>
      </c>
      <c r="C92" s="382" t="s">
        <v>558</v>
      </c>
      <c r="D92" s="531" t="s">
        <v>557</v>
      </c>
      <c r="E92" s="382" t="s">
        <v>537</v>
      </c>
      <c r="F92" s="383"/>
      <c r="G92" s="298">
        <v>0.2</v>
      </c>
      <c r="H92" s="384"/>
      <c r="I92" s="385" t="s">
        <v>537</v>
      </c>
      <c r="J92" s="386"/>
      <c r="K92" s="383"/>
      <c r="L92" s="383"/>
      <c r="M92" s="298"/>
      <c r="N92" s="387"/>
      <c r="O92" s="297"/>
      <c r="P92" s="388"/>
      <c r="Q92" s="298"/>
      <c r="R92" s="387"/>
      <c r="S92" s="387"/>
      <c r="T92" s="297"/>
      <c r="U92" s="298"/>
      <c r="V92" s="387"/>
      <c r="W92" s="297"/>
      <c r="X92" s="297"/>
      <c r="Y92" s="298"/>
      <c r="Z92" s="389"/>
      <c r="AA92" s="298"/>
      <c r="AB92" s="297"/>
      <c r="AC92" s="298"/>
      <c r="AD92" s="681">
        <v>6.84</v>
      </c>
      <c r="AE92" s="298"/>
      <c r="AF92" s="553">
        <f t="shared" si="50"/>
        <v>8.2080000000000002</v>
      </c>
      <c r="AG92" s="363" t="s">
        <v>561</v>
      </c>
      <c r="AH92" s="681">
        <v>6.84</v>
      </c>
      <c r="AI92" s="360">
        <f t="shared" si="37"/>
        <v>8.2080000000000002</v>
      </c>
      <c r="AJ92" s="939">
        <v>6.84</v>
      </c>
      <c r="AK92" s="956">
        <f>(G92*(AE92+AJ92)+(AE92+AJ92))</f>
        <v>8.2080000000000002</v>
      </c>
      <c r="AL92" s="952">
        <f>(AJ92-AH92)/AH92</f>
        <v>0</v>
      </c>
      <c r="AM92" s="382"/>
      <c r="AN92" s="382" t="s">
        <v>609</v>
      </c>
      <c r="AO92" s="545" t="s">
        <v>404</v>
      </c>
      <c r="AP92" s="468" t="s">
        <v>249</v>
      </c>
    </row>
    <row r="93" spans="1:43" ht="40" customHeight="1" x14ac:dyDescent="0.2">
      <c r="B93" s="391" t="s">
        <v>562</v>
      </c>
      <c r="C93" s="382" t="s">
        <v>558</v>
      </c>
      <c r="D93" s="531" t="s">
        <v>568</v>
      </c>
      <c r="E93" s="382" t="s">
        <v>537</v>
      </c>
      <c r="F93" s="383"/>
      <c r="G93" s="298">
        <v>0.2</v>
      </c>
      <c r="H93" s="384"/>
      <c r="I93" s="385" t="s">
        <v>537</v>
      </c>
      <c r="J93" s="386"/>
      <c r="K93" s="383"/>
      <c r="L93" s="383"/>
      <c r="M93" s="298"/>
      <c r="N93" s="387"/>
      <c r="O93" s="297"/>
      <c r="P93" s="388"/>
      <c r="Q93" s="298"/>
      <c r="R93" s="387"/>
      <c r="S93" s="387"/>
      <c r="T93" s="297"/>
      <c r="U93" s="298"/>
      <c r="V93" s="387"/>
      <c r="W93" s="297"/>
      <c r="X93" s="297"/>
      <c r="Y93" s="298"/>
      <c r="Z93" s="389"/>
      <c r="AA93" s="298"/>
      <c r="AB93" s="297"/>
      <c r="AC93" s="298"/>
      <c r="AD93" s="681">
        <v>5.46</v>
      </c>
      <c r="AE93" s="298"/>
      <c r="AF93" s="553">
        <f t="shared" si="50"/>
        <v>6.5519999999999996</v>
      </c>
      <c r="AG93" s="363" t="s">
        <v>561</v>
      </c>
      <c r="AH93" s="681">
        <v>5.46</v>
      </c>
      <c r="AI93" s="360">
        <f t="shared" si="37"/>
        <v>6.5519999999999996</v>
      </c>
      <c r="AJ93" s="939">
        <v>5.46</v>
      </c>
      <c r="AK93" s="956">
        <f>(G93*(AE93+AJ93)+(AE93+AJ93))</f>
        <v>6.5519999999999996</v>
      </c>
      <c r="AL93" s="952">
        <f>(AJ93-AH93)/AH93</f>
        <v>0</v>
      </c>
      <c r="AM93" s="382"/>
      <c r="AN93" s="382" t="s">
        <v>609</v>
      </c>
      <c r="AO93" s="545" t="s">
        <v>404</v>
      </c>
      <c r="AP93" s="468" t="s">
        <v>249</v>
      </c>
    </row>
    <row r="94" spans="1:43" ht="40" customHeight="1" x14ac:dyDescent="0.2">
      <c r="B94" s="391" t="s">
        <v>563</v>
      </c>
      <c r="C94" s="382" t="s">
        <v>558</v>
      </c>
      <c r="D94" s="531" t="s">
        <v>569</v>
      </c>
      <c r="E94" s="382" t="s">
        <v>537</v>
      </c>
      <c r="F94" s="383"/>
      <c r="G94" s="298">
        <v>0.2</v>
      </c>
      <c r="H94" s="384"/>
      <c r="I94" s="385" t="s">
        <v>537</v>
      </c>
      <c r="J94" s="386"/>
      <c r="K94" s="383"/>
      <c r="L94" s="383"/>
      <c r="M94" s="298"/>
      <c r="N94" s="387"/>
      <c r="O94" s="297"/>
      <c r="P94" s="388"/>
      <c r="Q94" s="298"/>
      <c r="R94" s="387"/>
      <c r="S94" s="387"/>
      <c r="T94" s="297"/>
      <c r="U94" s="298"/>
      <c r="V94" s="387"/>
      <c r="W94" s="297"/>
      <c r="X94" s="297"/>
      <c r="Y94" s="298"/>
      <c r="Z94" s="389"/>
      <c r="AA94" s="298"/>
      <c r="AB94" s="297"/>
      <c r="AC94" s="298"/>
      <c r="AD94" s="681">
        <v>4.9720000000000004</v>
      </c>
      <c r="AE94" s="298"/>
      <c r="AF94" s="553">
        <f t="shared" si="50"/>
        <v>5.9664000000000001</v>
      </c>
      <c r="AG94" s="363" t="s">
        <v>561</v>
      </c>
      <c r="AH94" s="681">
        <v>4.9720000000000004</v>
      </c>
      <c r="AI94" s="360">
        <f t="shared" si="37"/>
        <v>5.9664000000000001</v>
      </c>
      <c r="AJ94" s="939">
        <v>4.9720000000000004</v>
      </c>
      <c r="AK94" s="956">
        <f>(G94*(AE94+AJ94)+(AE94+AJ94))</f>
        <v>5.9664000000000001</v>
      </c>
      <c r="AL94" s="952">
        <f>(AJ94-AH94)/AH94</f>
        <v>0</v>
      </c>
      <c r="AM94" s="382"/>
      <c r="AN94" s="382" t="s">
        <v>609</v>
      </c>
      <c r="AO94" s="545" t="s">
        <v>404</v>
      </c>
      <c r="AP94" s="468" t="s">
        <v>249</v>
      </c>
    </row>
    <row r="95" spans="1:43" ht="40" customHeight="1" x14ac:dyDescent="0.2">
      <c r="B95" s="391" t="s">
        <v>564</v>
      </c>
      <c r="C95" s="382" t="s">
        <v>558</v>
      </c>
      <c r="D95" s="531" t="s">
        <v>570</v>
      </c>
      <c r="E95" s="382" t="s">
        <v>537</v>
      </c>
      <c r="F95" s="383"/>
      <c r="G95" s="298">
        <v>0.2</v>
      </c>
      <c r="H95" s="384"/>
      <c r="I95" s="385" t="s">
        <v>537</v>
      </c>
      <c r="J95" s="386"/>
      <c r="K95" s="383"/>
      <c r="L95" s="383"/>
      <c r="M95" s="298"/>
      <c r="N95" s="387"/>
      <c r="O95" s="297"/>
      <c r="P95" s="388"/>
      <c r="Q95" s="298"/>
      <c r="R95" s="387"/>
      <c r="S95" s="387"/>
      <c r="T95" s="297"/>
      <c r="U95" s="298"/>
      <c r="V95" s="387"/>
      <c r="W95" s="297"/>
      <c r="X95" s="297"/>
      <c r="Y95" s="298"/>
      <c r="Z95" s="389"/>
      <c r="AA95" s="298"/>
      <c r="AB95" s="297"/>
      <c r="AC95" s="298"/>
      <c r="AD95" s="681">
        <v>21.7</v>
      </c>
      <c r="AE95" s="298"/>
      <c r="AF95" s="553">
        <f t="shared" si="50"/>
        <v>26.04</v>
      </c>
      <c r="AG95" s="363" t="s">
        <v>561</v>
      </c>
      <c r="AH95" s="681">
        <v>21.7</v>
      </c>
      <c r="AI95" s="360">
        <f t="shared" si="37"/>
        <v>26.04</v>
      </c>
      <c r="AJ95" s="939">
        <v>21.7</v>
      </c>
      <c r="AK95" s="956">
        <f>(G95*(AE95+AJ95)+(AE95+AJ95))</f>
        <v>26.04</v>
      </c>
      <c r="AL95" s="952">
        <f>(AJ95-AH95)/AH95</f>
        <v>0</v>
      </c>
      <c r="AM95" s="382"/>
      <c r="AN95" s="382" t="s">
        <v>609</v>
      </c>
      <c r="AO95" s="545" t="s">
        <v>404</v>
      </c>
      <c r="AP95" s="468" t="s">
        <v>249</v>
      </c>
    </row>
    <row r="96" spans="1:43" ht="40" customHeight="1" x14ac:dyDescent="0.2">
      <c r="B96" s="391" t="s">
        <v>565</v>
      </c>
      <c r="C96" s="382" t="s">
        <v>558</v>
      </c>
      <c r="D96" s="531" t="s">
        <v>571</v>
      </c>
      <c r="E96" s="382" t="s">
        <v>537</v>
      </c>
      <c r="F96" s="383"/>
      <c r="G96" s="298">
        <v>0.2</v>
      </c>
      <c r="H96" s="384"/>
      <c r="I96" s="385" t="s">
        <v>537</v>
      </c>
      <c r="J96" s="386"/>
      <c r="K96" s="383"/>
      <c r="L96" s="383"/>
      <c r="M96" s="298"/>
      <c r="N96" s="387"/>
      <c r="O96" s="297"/>
      <c r="P96" s="388"/>
      <c r="Q96" s="298"/>
      <c r="R96" s="387"/>
      <c r="S96" s="387"/>
      <c r="T96" s="297"/>
      <c r="U96" s="298"/>
      <c r="V96" s="387"/>
      <c r="W96" s="297"/>
      <c r="X96" s="297"/>
      <c r="Y96" s="298"/>
      <c r="Z96" s="389"/>
      <c r="AA96" s="298"/>
      <c r="AB96" s="297"/>
      <c r="AC96" s="298"/>
      <c r="AD96" s="681">
        <v>16.57</v>
      </c>
      <c r="AE96" s="298"/>
      <c r="AF96" s="553">
        <f t="shared" si="50"/>
        <v>19.884</v>
      </c>
      <c r="AG96" s="363" t="s">
        <v>561</v>
      </c>
      <c r="AH96" s="681">
        <v>16.57</v>
      </c>
      <c r="AI96" s="360">
        <f t="shared" si="37"/>
        <v>19.884</v>
      </c>
      <c r="AJ96" s="939">
        <v>16.57</v>
      </c>
      <c r="AK96" s="956">
        <f>(G96*(AE96+AJ96)+(AE96+AJ96))</f>
        <v>19.884</v>
      </c>
      <c r="AL96" s="952">
        <f>(AJ96-AH96)/AH96</f>
        <v>0</v>
      </c>
      <c r="AM96" s="382"/>
      <c r="AN96" s="382" t="s">
        <v>609</v>
      </c>
      <c r="AO96" s="545" t="s">
        <v>404</v>
      </c>
      <c r="AP96" s="468" t="s">
        <v>249</v>
      </c>
    </row>
    <row r="97" spans="1:43" ht="40" customHeight="1" x14ac:dyDescent="0.2">
      <c r="B97" s="391" t="s">
        <v>566</v>
      </c>
      <c r="C97" s="382" t="s">
        <v>558</v>
      </c>
      <c r="D97" s="531" t="s">
        <v>572</v>
      </c>
      <c r="E97" s="382" t="s">
        <v>537</v>
      </c>
      <c r="F97" s="383"/>
      <c r="G97" s="298">
        <v>0.2</v>
      </c>
      <c r="H97" s="384"/>
      <c r="I97" s="385" t="s">
        <v>537</v>
      </c>
      <c r="J97" s="386"/>
      <c r="K97" s="383"/>
      <c r="L97" s="383"/>
      <c r="M97" s="298"/>
      <c r="N97" s="387"/>
      <c r="O97" s="297"/>
      <c r="P97" s="388"/>
      <c r="Q97" s="298"/>
      <c r="R97" s="387"/>
      <c r="S97" s="387"/>
      <c r="T97" s="297"/>
      <c r="U97" s="298"/>
      <c r="V97" s="387"/>
      <c r="W97" s="297"/>
      <c r="X97" s="297"/>
      <c r="Y97" s="298"/>
      <c r="Z97" s="389"/>
      <c r="AA97" s="298"/>
      <c r="AB97" s="297"/>
      <c r="AC97" s="298"/>
      <c r="AD97" s="681">
        <v>13.76</v>
      </c>
      <c r="AE97" s="298"/>
      <c r="AF97" s="553">
        <f t="shared" si="50"/>
        <v>16.512</v>
      </c>
      <c r="AG97" s="363" t="s">
        <v>561</v>
      </c>
      <c r="AH97" s="681">
        <v>13.76</v>
      </c>
      <c r="AI97" s="360">
        <f t="shared" si="37"/>
        <v>16.512</v>
      </c>
      <c r="AJ97" s="939">
        <v>13.76</v>
      </c>
      <c r="AK97" s="956">
        <f>(G97*(AE97+AJ97)+(AE97+AJ97))</f>
        <v>16.512</v>
      </c>
      <c r="AL97" s="952">
        <f>(AJ97-AH97)/AH97</f>
        <v>0</v>
      </c>
      <c r="AM97" s="382"/>
      <c r="AN97" s="382" t="s">
        <v>609</v>
      </c>
      <c r="AO97" s="545" t="s">
        <v>404</v>
      </c>
      <c r="AP97" s="468" t="s">
        <v>249</v>
      </c>
    </row>
    <row r="98" spans="1:43" ht="40" customHeight="1" x14ac:dyDescent="0.2">
      <c r="B98" s="391" t="s">
        <v>567</v>
      </c>
      <c r="C98" s="382" t="s">
        <v>558</v>
      </c>
      <c r="D98" s="531" t="s">
        <v>573</v>
      </c>
      <c r="E98" s="382" t="s">
        <v>537</v>
      </c>
      <c r="F98" s="383"/>
      <c r="G98" s="298">
        <v>0.2</v>
      </c>
      <c r="H98" s="384"/>
      <c r="I98" s="385" t="s">
        <v>537</v>
      </c>
      <c r="J98" s="386"/>
      <c r="K98" s="383"/>
      <c r="L98" s="383"/>
      <c r="M98" s="298"/>
      <c r="N98" s="387"/>
      <c r="O98" s="297"/>
      <c r="P98" s="388"/>
      <c r="Q98" s="298"/>
      <c r="R98" s="387"/>
      <c r="S98" s="387"/>
      <c r="T98" s="297"/>
      <c r="U98" s="298"/>
      <c r="V98" s="387"/>
      <c r="W98" s="297"/>
      <c r="X98" s="297"/>
      <c r="Y98" s="298"/>
      <c r="Z98" s="389"/>
      <c r="AA98" s="298"/>
      <c r="AB98" s="297"/>
      <c r="AC98" s="298"/>
      <c r="AD98" s="681">
        <v>6.5039999999999996</v>
      </c>
      <c r="AE98" s="298"/>
      <c r="AF98" s="553">
        <f t="shared" si="50"/>
        <v>7.8047999999999993</v>
      </c>
      <c r="AG98" s="363" t="s">
        <v>561</v>
      </c>
      <c r="AH98" s="681">
        <v>6.5039999999999996</v>
      </c>
      <c r="AI98" s="360">
        <f t="shared" si="37"/>
        <v>7.8047999999999993</v>
      </c>
      <c r="AJ98" s="939">
        <v>6.5039999999999996</v>
      </c>
      <c r="AK98" s="956">
        <f>(G98*(AE98+AJ98)+(AE98+AJ98))</f>
        <v>7.8047999999999993</v>
      </c>
      <c r="AL98" s="952">
        <f>(AJ98-AH98)/AH98</f>
        <v>0</v>
      </c>
      <c r="AM98" s="382"/>
      <c r="AN98" s="382" t="s">
        <v>609</v>
      </c>
      <c r="AO98" s="545" t="s">
        <v>404</v>
      </c>
      <c r="AP98" s="468" t="s">
        <v>249</v>
      </c>
    </row>
    <row r="99" spans="1:43" ht="40" customHeight="1" x14ac:dyDescent="0.2">
      <c r="B99" s="483" t="s">
        <v>610</v>
      </c>
      <c r="C99" s="382" t="s">
        <v>533</v>
      </c>
      <c r="D99" s="549" t="s">
        <v>611</v>
      </c>
      <c r="E99" s="382" t="s">
        <v>537</v>
      </c>
      <c r="F99" s="385"/>
      <c r="G99" s="548">
        <v>0.2</v>
      </c>
      <c r="H99" s="385"/>
      <c r="I99" s="385" t="s">
        <v>537</v>
      </c>
      <c r="J99" s="427"/>
      <c r="K99" s="427"/>
      <c r="L99" s="427"/>
      <c r="M99" s="427"/>
      <c r="N99" s="428"/>
      <c r="O99" s="429"/>
      <c r="P99" s="388"/>
      <c r="Q99" s="298"/>
      <c r="R99" s="387"/>
      <c r="S99" s="387"/>
      <c r="T99" s="297"/>
      <c r="U99" s="298"/>
      <c r="V99" s="387"/>
      <c r="W99" s="297"/>
      <c r="X99" s="297"/>
      <c r="Y99" s="298"/>
      <c r="Z99" s="389"/>
      <c r="AA99" s="298"/>
      <c r="AB99" s="297"/>
      <c r="AC99" s="298"/>
      <c r="AD99" s="687">
        <v>57.396000000000001</v>
      </c>
      <c r="AE99" s="298"/>
      <c r="AF99" s="553">
        <f t="shared" si="50"/>
        <v>68.875200000000007</v>
      </c>
      <c r="AG99" s="363" t="s">
        <v>561</v>
      </c>
      <c r="AH99" s="687">
        <v>57.396000000000001</v>
      </c>
      <c r="AI99" s="360">
        <f t="shared" si="37"/>
        <v>68.875200000000007</v>
      </c>
      <c r="AJ99" s="945">
        <v>57.396000000000001</v>
      </c>
      <c r="AK99" s="956">
        <f>(G99*(AE99+AJ99)+(AE99+AJ99))</f>
        <v>68.875200000000007</v>
      </c>
      <c r="AL99" s="952">
        <f>(AJ99-AH99)/AH99</f>
        <v>0</v>
      </c>
      <c r="AM99" s="426"/>
      <c r="AN99" s="426" t="s">
        <v>609</v>
      </c>
      <c r="AO99" s="431" t="s">
        <v>433</v>
      </c>
      <c r="AP99" s="432" t="s">
        <v>249</v>
      </c>
      <c r="AQ99" s="473"/>
    </row>
    <row r="100" spans="1:43" ht="40" customHeight="1" thickBot="1" x14ac:dyDescent="0.25">
      <c r="B100" s="542" t="s">
        <v>607</v>
      </c>
      <c r="C100" s="350" t="s">
        <v>533</v>
      </c>
      <c r="D100" s="550" t="s">
        <v>608</v>
      </c>
      <c r="E100" s="351" t="s">
        <v>537</v>
      </c>
      <c r="F100" s="352"/>
      <c r="G100" s="512">
        <v>0.2</v>
      </c>
      <c r="H100" s="366"/>
      <c r="I100" s="385" t="s">
        <v>537</v>
      </c>
      <c r="J100" s="355"/>
      <c r="K100" s="356"/>
      <c r="L100" s="356"/>
      <c r="M100" s="354"/>
      <c r="N100" s="357"/>
      <c r="O100" s="354"/>
      <c r="P100" s="367"/>
      <c r="Q100" s="354"/>
      <c r="R100" s="357"/>
      <c r="S100" s="354"/>
      <c r="T100" s="367"/>
      <c r="U100" s="354"/>
      <c r="V100" s="357"/>
      <c r="W100" s="354"/>
      <c r="X100" s="367"/>
      <c r="Y100" s="354"/>
      <c r="Z100" s="368"/>
      <c r="AA100" s="354"/>
      <c r="AB100" s="532"/>
      <c r="AC100" s="354"/>
      <c r="AD100" s="360">
        <v>24.359000000000002</v>
      </c>
      <c r="AF100" s="553">
        <f t="shared" si="50"/>
        <v>29.230800000000002</v>
      </c>
      <c r="AG100" s="363" t="s">
        <v>561</v>
      </c>
      <c r="AH100" s="360">
        <v>24.359000000000002</v>
      </c>
      <c r="AI100" s="360">
        <f t="shared" si="37"/>
        <v>29.230800000000002</v>
      </c>
      <c r="AJ100" s="948">
        <v>23.343</v>
      </c>
      <c r="AK100" s="956">
        <f>(G100*(AE100+AJ100)+(AE100+AJ100))</f>
        <v>28.011600000000001</v>
      </c>
      <c r="AL100" s="952">
        <f>(AJ100-AH100)/AH100</f>
        <v>-4.1709429779547669E-2</v>
      </c>
      <c r="AM100" s="354"/>
      <c r="AN100" s="351" t="s">
        <v>609</v>
      </c>
      <c r="AO100" s="166" t="s">
        <v>433</v>
      </c>
      <c r="AP100" s="173">
        <v>164</v>
      </c>
    </row>
    <row r="101" spans="1:43" ht="40" customHeight="1" x14ac:dyDescent="0.2">
      <c r="B101" s="533" t="s">
        <v>622</v>
      </c>
      <c r="C101" s="371" t="s">
        <v>625</v>
      </c>
      <c r="D101" s="551" t="s">
        <v>624</v>
      </c>
      <c r="E101" s="371" t="s">
        <v>623</v>
      </c>
      <c r="F101" s="348"/>
      <c r="G101" s="235">
        <v>0.2</v>
      </c>
      <c r="H101" s="372"/>
      <c r="I101" s="347" t="s">
        <v>662</v>
      </c>
      <c r="J101" s="534"/>
      <c r="K101" s="535"/>
      <c r="L101" s="535"/>
      <c r="M101" s="536"/>
      <c r="N101" s="537"/>
      <c r="O101" s="538"/>
      <c r="P101" s="374"/>
      <c r="Q101" s="235"/>
      <c r="R101" s="349"/>
      <c r="S101" s="349"/>
      <c r="T101" s="236"/>
      <c r="U101" s="235"/>
      <c r="V101" s="349"/>
      <c r="W101" s="236"/>
      <c r="X101" s="236"/>
      <c r="Y101" s="234"/>
      <c r="Z101" s="375"/>
      <c r="AA101" s="235"/>
      <c r="AB101" s="376"/>
      <c r="AC101" s="299"/>
      <c r="AD101" s="680">
        <v>8.98</v>
      </c>
      <c r="AE101" s="235"/>
      <c r="AF101" s="553">
        <f>G101*(AE101+AD101)+(AD101+AE101)</f>
        <v>10.776</v>
      </c>
      <c r="AG101" s="363" t="s">
        <v>561</v>
      </c>
      <c r="AH101" s="680">
        <v>8.98</v>
      </c>
      <c r="AI101" s="360">
        <f t="shared" si="37"/>
        <v>10.776</v>
      </c>
      <c r="AJ101" s="938">
        <v>8.98</v>
      </c>
      <c r="AK101" s="956">
        <f>(G101*(AE101+AJ101)+(AE101+AJ101))</f>
        <v>10.776</v>
      </c>
      <c r="AL101" s="952">
        <f>(AJ101-AH101)/AH101</f>
        <v>0</v>
      </c>
      <c r="AM101" s="445"/>
      <c r="AN101" s="445" t="s">
        <v>626</v>
      </c>
      <c r="AO101" s="539" t="s">
        <v>384</v>
      </c>
      <c r="AP101" s="540" t="s">
        <v>249</v>
      </c>
      <c r="AQ101" s="473"/>
    </row>
    <row r="102" spans="1:43" ht="40" customHeight="1" x14ac:dyDescent="0.2">
      <c r="B102" s="541" t="s">
        <v>627</v>
      </c>
      <c r="C102" s="382" t="s">
        <v>628</v>
      </c>
      <c r="D102" s="549" t="s">
        <v>629</v>
      </c>
      <c r="E102" s="351" t="s">
        <v>537</v>
      </c>
      <c r="F102" s="352"/>
      <c r="G102" s="512">
        <v>0.2</v>
      </c>
      <c r="H102" s="366"/>
      <c r="I102" s="354" t="s">
        <v>537</v>
      </c>
      <c r="J102" s="355"/>
      <c r="K102" s="356"/>
      <c r="L102" s="356"/>
      <c r="M102" s="354"/>
      <c r="N102" s="357"/>
      <c r="O102" s="354"/>
      <c r="P102" s="367"/>
      <c r="Q102" s="354"/>
      <c r="R102" s="357"/>
      <c r="S102" s="354"/>
      <c r="T102" s="367"/>
      <c r="U102" s="354"/>
      <c r="V102" s="357"/>
      <c r="W102" s="354"/>
      <c r="X102" s="367"/>
      <c r="Y102" s="354"/>
      <c r="Z102" s="368"/>
      <c r="AA102" s="354"/>
      <c r="AB102" s="532"/>
      <c r="AC102" s="354"/>
      <c r="AD102" s="360">
        <v>2.4009999999999998</v>
      </c>
      <c r="AF102" s="553">
        <f>G102*(AE102+AD102)+(AD102+AE102)</f>
        <v>2.8811999999999998</v>
      </c>
      <c r="AG102" s="363" t="s">
        <v>561</v>
      </c>
      <c r="AH102" s="360">
        <v>2.4009999999999998</v>
      </c>
      <c r="AI102" s="360">
        <f t="shared" si="37"/>
        <v>2.8811999999999998</v>
      </c>
      <c r="AJ102" s="948">
        <v>2.4009999999999998</v>
      </c>
      <c r="AK102" s="956">
        <f>(G102*(AE102+AJ102)+(AE102+AJ102))</f>
        <v>2.8811999999999998</v>
      </c>
      <c r="AL102" s="952">
        <f>(AJ102-AH102)/AH102</f>
        <v>0</v>
      </c>
      <c r="AM102" s="354"/>
      <c r="AN102" s="351"/>
      <c r="AO102" s="544"/>
      <c r="AP102" s="362" t="s">
        <v>249</v>
      </c>
    </row>
    <row r="103" spans="1:43" ht="40" customHeight="1" x14ac:dyDescent="0.2">
      <c r="B103" s="478" t="s">
        <v>638</v>
      </c>
      <c r="C103" s="351" t="s">
        <v>639</v>
      </c>
      <c r="D103" s="550" t="s">
        <v>640</v>
      </c>
      <c r="E103" s="351" t="s">
        <v>537</v>
      </c>
      <c r="F103" s="356"/>
      <c r="G103" s="512">
        <v>0.2</v>
      </c>
      <c r="H103" s="366"/>
      <c r="I103" s="354" t="s">
        <v>537</v>
      </c>
      <c r="J103" s="355"/>
      <c r="K103" s="356"/>
      <c r="L103" s="356"/>
      <c r="M103" s="354"/>
      <c r="N103" s="357"/>
      <c r="O103" s="367"/>
      <c r="P103" s="352"/>
      <c r="Q103" s="354"/>
      <c r="R103" s="357"/>
      <c r="S103" s="357"/>
      <c r="T103" s="367"/>
      <c r="U103" s="354"/>
      <c r="V103" s="357"/>
      <c r="W103" s="367"/>
      <c r="X103" s="367"/>
      <c r="Y103" s="354"/>
      <c r="Z103" s="368"/>
      <c r="AA103" s="354"/>
      <c r="AB103" s="354"/>
      <c r="AC103" s="354"/>
      <c r="AD103" s="360">
        <v>1.7190000000000001</v>
      </c>
      <c r="AF103" s="557">
        <f t="shared" ref="AF103:AF108" si="51">G103*(AE103+AD103)+(AE103+AD103)</f>
        <v>2.0628000000000002</v>
      </c>
      <c r="AG103" s="363" t="s">
        <v>539</v>
      </c>
      <c r="AH103" s="360">
        <v>1.7190000000000001</v>
      </c>
      <c r="AI103" s="360">
        <f t="shared" si="37"/>
        <v>2.0628000000000002</v>
      </c>
      <c r="AJ103" s="948">
        <v>1.7190000000000001</v>
      </c>
      <c r="AK103" s="956">
        <f>(G103*(AE103+AJ103)+(AE103+AJ103))</f>
        <v>2.0628000000000002</v>
      </c>
      <c r="AL103" s="952">
        <f>(AJ103-AH103)/AH103</f>
        <v>0</v>
      </c>
      <c r="AM103" s="351"/>
      <c r="AN103" s="351"/>
      <c r="AO103" s="544" t="s">
        <v>433</v>
      </c>
      <c r="AP103" s="354" t="s">
        <v>249</v>
      </c>
    </row>
    <row r="104" spans="1:43" ht="40" customHeight="1" x14ac:dyDescent="0.2">
      <c r="B104" s="478" t="s">
        <v>641</v>
      </c>
      <c r="C104" s="351" t="s">
        <v>639</v>
      </c>
      <c r="D104" s="550" t="s">
        <v>642</v>
      </c>
      <c r="E104" s="351" t="s">
        <v>537</v>
      </c>
      <c r="F104" s="356"/>
      <c r="G104" s="512">
        <v>0.2</v>
      </c>
      <c r="H104" s="366"/>
      <c r="I104" s="354" t="s">
        <v>537</v>
      </c>
      <c r="J104" s="355"/>
      <c r="K104" s="356"/>
      <c r="L104" s="356"/>
      <c r="M104" s="354"/>
      <c r="N104" s="357"/>
      <c r="O104" s="367"/>
      <c r="P104" s="352"/>
      <c r="Q104" s="354"/>
      <c r="R104" s="357"/>
      <c r="S104" s="357"/>
      <c r="T104" s="367"/>
      <c r="U104" s="354"/>
      <c r="V104" s="357"/>
      <c r="W104" s="367"/>
      <c r="X104" s="367"/>
      <c r="Y104" s="354"/>
      <c r="Z104" s="368"/>
      <c r="AA104" s="354"/>
      <c r="AB104" s="354"/>
      <c r="AC104" s="354"/>
      <c r="AD104" s="360">
        <v>2</v>
      </c>
      <c r="AF104" s="557">
        <f t="shared" si="51"/>
        <v>2.4</v>
      </c>
      <c r="AG104" s="363" t="s">
        <v>539</v>
      </c>
      <c r="AH104" s="360">
        <v>2</v>
      </c>
      <c r="AI104" s="360">
        <f t="shared" si="37"/>
        <v>2.4</v>
      </c>
      <c r="AJ104" s="948">
        <v>2</v>
      </c>
      <c r="AK104" s="956">
        <f>(G104*(AE104+AJ104)+(AE104+AJ104))</f>
        <v>2.4</v>
      </c>
      <c r="AL104" s="952">
        <f>(AJ104-AH104)/AH104</f>
        <v>0</v>
      </c>
      <c r="AM104" s="351"/>
      <c r="AN104" s="351"/>
      <c r="AO104" s="544" t="s">
        <v>433</v>
      </c>
      <c r="AP104" s="354">
        <v>201</v>
      </c>
    </row>
    <row r="105" spans="1:43" ht="40" customHeight="1" x14ac:dyDescent="0.2">
      <c r="B105" s="542" t="s">
        <v>643</v>
      </c>
      <c r="C105" s="350" t="s">
        <v>639</v>
      </c>
      <c r="D105" s="550" t="s">
        <v>644</v>
      </c>
      <c r="E105" s="351" t="s">
        <v>537</v>
      </c>
      <c r="F105" s="352"/>
      <c r="G105" s="512">
        <v>0.2</v>
      </c>
      <c r="H105" s="366"/>
      <c r="I105" s="354" t="s">
        <v>537</v>
      </c>
      <c r="J105" s="355"/>
      <c r="K105" s="356"/>
      <c r="L105" s="356"/>
      <c r="M105" s="354"/>
      <c r="N105" s="357"/>
      <c r="O105" s="354"/>
      <c r="P105" s="367"/>
      <c r="Q105" s="354"/>
      <c r="R105" s="357"/>
      <c r="S105" s="354"/>
      <c r="T105" s="367"/>
      <c r="U105" s="354"/>
      <c r="V105" s="357"/>
      <c r="W105" s="354"/>
      <c r="X105" s="367"/>
      <c r="Y105" s="354"/>
      <c r="Z105" s="368"/>
      <c r="AA105" s="354"/>
      <c r="AB105" s="532"/>
      <c r="AC105" s="354"/>
      <c r="AD105" s="360">
        <v>0.58199999999999996</v>
      </c>
      <c r="AF105" s="557">
        <f t="shared" si="51"/>
        <v>0.69839999999999991</v>
      </c>
      <c r="AG105" s="363" t="s">
        <v>539</v>
      </c>
      <c r="AH105" s="360">
        <v>0.58199999999999996</v>
      </c>
      <c r="AI105" s="360">
        <f t="shared" si="37"/>
        <v>0.69839999999999991</v>
      </c>
      <c r="AJ105" s="948">
        <v>0.58199999999999996</v>
      </c>
      <c r="AK105" s="956">
        <f>(G105*(AE105+AJ105)+(AE105+AJ105))</f>
        <v>0.69839999999999991</v>
      </c>
      <c r="AL105" s="952">
        <f>(AJ105-AH105)/AH105</f>
        <v>0</v>
      </c>
      <c r="AM105" s="354"/>
      <c r="AN105" s="351"/>
      <c r="AO105" s="544" t="s">
        <v>433</v>
      </c>
      <c r="AP105" s="362">
        <v>204</v>
      </c>
    </row>
    <row r="106" spans="1:43" ht="40" customHeight="1" x14ac:dyDescent="0.2">
      <c r="B106" s="542" t="s">
        <v>645</v>
      </c>
      <c r="C106" s="350" t="s">
        <v>646</v>
      </c>
      <c r="D106" s="550" t="s">
        <v>647</v>
      </c>
      <c r="E106" s="351" t="s">
        <v>661</v>
      </c>
      <c r="F106" s="352"/>
      <c r="G106" s="512">
        <v>0.2</v>
      </c>
      <c r="H106" s="366"/>
      <c r="I106" s="354" t="s">
        <v>476</v>
      </c>
      <c r="J106" s="355"/>
      <c r="K106" s="356"/>
      <c r="L106" s="356"/>
      <c r="M106" s="354"/>
      <c r="N106" s="357"/>
      <c r="O106" s="354"/>
      <c r="P106" s="367"/>
      <c r="Q106" s="354"/>
      <c r="R106" s="357"/>
      <c r="S106" s="354"/>
      <c r="T106" s="367"/>
      <c r="U106" s="354"/>
      <c r="V106" s="357"/>
      <c r="W106" s="354"/>
      <c r="X106" s="367"/>
      <c r="Y106" s="354"/>
      <c r="Z106" s="368"/>
      <c r="AA106" s="354"/>
      <c r="AB106" s="532"/>
      <c r="AC106" s="354"/>
      <c r="AD106" s="360">
        <v>1.008</v>
      </c>
      <c r="AF106" s="557">
        <f t="shared" si="51"/>
        <v>1.2096</v>
      </c>
      <c r="AG106" s="363" t="s">
        <v>539</v>
      </c>
      <c r="AH106" s="360">
        <v>1.1180000000000001</v>
      </c>
      <c r="AI106" s="360">
        <f t="shared" si="37"/>
        <v>1.3416000000000001</v>
      </c>
      <c r="AJ106" s="948">
        <v>1.1180000000000001</v>
      </c>
      <c r="AK106" s="956">
        <f>(G106*(AE106+AJ106)+(AE106+AJ106))</f>
        <v>1.3416000000000001</v>
      </c>
      <c r="AL106" s="952">
        <f>(AJ106-AH106)/AH106</f>
        <v>0</v>
      </c>
      <c r="AM106" s="354"/>
      <c r="AN106" s="351"/>
      <c r="AO106" s="544" t="s">
        <v>381</v>
      </c>
      <c r="AP106" s="362">
        <v>33</v>
      </c>
    </row>
    <row r="107" spans="1:43" ht="40" customHeight="1" thickBot="1" x14ac:dyDescent="0.25">
      <c r="B107" s="542" t="s">
        <v>669</v>
      </c>
      <c r="C107" s="350" t="s">
        <v>646</v>
      </c>
      <c r="D107" s="550" t="s">
        <v>668</v>
      </c>
      <c r="E107" s="351" t="s">
        <v>670</v>
      </c>
      <c r="F107" s="352"/>
      <c r="G107" s="512">
        <v>0.2</v>
      </c>
      <c r="H107" s="366"/>
      <c r="I107" s="354"/>
      <c r="J107" s="355"/>
      <c r="K107" s="356"/>
      <c r="L107" s="356"/>
      <c r="M107" s="354"/>
      <c r="N107" s="357"/>
      <c r="O107" s="354"/>
      <c r="P107" s="367"/>
      <c r="Q107" s="354"/>
      <c r="R107" s="357"/>
      <c r="S107" s="354"/>
      <c r="T107" s="367"/>
      <c r="U107" s="354"/>
      <c r="V107" s="357"/>
      <c r="W107" s="354"/>
      <c r="X107" s="367"/>
      <c r="Y107" s="354"/>
      <c r="Z107" s="368"/>
      <c r="AA107" s="354"/>
      <c r="AB107" s="532"/>
      <c r="AC107" s="354"/>
      <c r="AD107" s="360">
        <v>7.476</v>
      </c>
      <c r="AF107" s="557">
        <f t="shared" si="51"/>
        <v>8.9711999999999996</v>
      </c>
      <c r="AG107" s="363" t="s">
        <v>539</v>
      </c>
      <c r="AH107" s="360">
        <v>7.476</v>
      </c>
      <c r="AI107" s="360">
        <f t="shared" si="37"/>
        <v>8.9711999999999996</v>
      </c>
      <c r="AJ107" s="948">
        <v>7.476</v>
      </c>
      <c r="AK107" s="956">
        <f>(G107*(AE107+AJ107)+(AE107+AJ107))</f>
        <v>8.9711999999999996</v>
      </c>
      <c r="AL107" s="952">
        <f>(AJ107-AH107)/AH107</f>
        <v>0</v>
      </c>
      <c r="AM107" s="354"/>
      <c r="AN107" s="351"/>
      <c r="AO107" s="351"/>
      <c r="AP107" s="362">
        <v>33</v>
      </c>
      <c r="AQ107" s="350"/>
    </row>
    <row r="108" spans="1:43" ht="40" customHeight="1" x14ac:dyDescent="0.2">
      <c r="A108" s="820" t="s">
        <v>532</v>
      </c>
      <c r="B108" s="542" t="s">
        <v>648</v>
      </c>
      <c r="C108" s="350" t="s">
        <v>646</v>
      </c>
      <c r="D108" s="550" t="s">
        <v>649</v>
      </c>
      <c r="E108" s="351" t="s">
        <v>144</v>
      </c>
      <c r="F108" s="352"/>
      <c r="G108" s="512">
        <v>0.2</v>
      </c>
      <c r="H108" s="366"/>
      <c r="I108" s="354" t="s">
        <v>476</v>
      </c>
      <c r="J108" s="355"/>
      <c r="K108" s="356"/>
      <c r="L108" s="356"/>
      <c r="M108" s="354"/>
      <c r="N108" s="357"/>
      <c r="O108" s="354"/>
      <c r="P108" s="367"/>
      <c r="Q108" s="354"/>
      <c r="R108" s="357"/>
      <c r="S108" s="354"/>
      <c r="T108" s="367"/>
      <c r="U108" s="354"/>
      <c r="V108" s="357"/>
      <c r="W108" s="354"/>
      <c r="X108" s="367"/>
      <c r="Y108" s="354"/>
      <c r="Z108" s="368"/>
      <c r="AA108" s="354"/>
      <c r="AB108" s="532"/>
      <c r="AC108" s="354"/>
      <c r="AD108" s="360">
        <v>0.51100000000000001</v>
      </c>
      <c r="AF108" s="557">
        <f t="shared" si="51"/>
        <v>0.61319999999999997</v>
      </c>
      <c r="AG108" s="363" t="s">
        <v>539</v>
      </c>
      <c r="AH108" s="360">
        <v>0.9</v>
      </c>
      <c r="AI108" s="360">
        <f t="shared" si="37"/>
        <v>1.08</v>
      </c>
      <c r="AJ108" s="948">
        <v>0.9</v>
      </c>
      <c r="AK108" s="956">
        <f>(G108*(AE108+AJ108)+(AE108+AJ108))</f>
        <v>1.08</v>
      </c>
      <c r="AL108" s="952">
        <f>(AJ108-AH108)/AH108</f>
        <v>0</v>
      </c>
      <c r="AM108" s="354"/>
      <c r="AN108" s="351"/>
      <c r="AO108" s="544" t="s">
        <v>381</v>
      </c>
      <c r="AP108" s="362">
        <v>33</v>
      </c>
    </row>
    <row r="109" spans="1:43" ht="40" customHeight="1" x14ac:dyDescent="0.2">
      <c r="A109" s="821"/>
      <c r="B109" s="369" t="s">
        <v>530</v>
      </c>
      <c r="C109" s="350" t="s">
        <v>533</v>
      </c>
      <c r="D109" s="550" t="s">
        <v>534</v>
      </c>
      <c r="E109" s="351" t="s">
        <v>537</v>
      </c>
      <c r="F109" s="352"/>
      <c r="G109" s="512">
        <v>0.2</v>
      </c>
      <c r="H109" s="353"/>
      <c r="I109" s="354" t="s">
        <v>537</v>
      </c>
      <c r="J109" s="355"/>
      <c r="K109" s="356"/>
      <c r="L109" s="356"/>
      <c r="M109" s="354"/>
      <c r="N109" s="357"/>
      <c r="O109" s="354"/>
      <c r="P109" s="358"/>
      <c r="Q109" s="359"/>
      <c r="R109" s="360"/>
      <c r="S109" s="359"/>
      <c r="T109" s="358"/>
      <c r="U109" s="359"/>
      <c r="V109" s="360"/>
      <c r="W109" s="359"/>
      <c r="X109" s="358"/>
      <c r="Y109" s="359"/>
      <c r="Z109" s="361"/>
      <c r="AA109" s="359"/>
      <c r="AB109" s="359"/>
      <c r="AC109" s="359"/>
      <c r="AD109" s="682">
        <v>105.69</v>
      </c>
      <c r="AE109" s="512"/>
      <c r="AF109" s="557">
        <f>G109*(AE109+AD109)+(AE109+AD109)</f>
        <v>126.828</v>
      </c>
      <c r="AG109" s="363" t="s">
        <v>539</v>
      </c>
      <c r="AH109" s="682">
        <v>105.69</v>
      </c>
      <c r="AI109" s="360">
        <f t="shared" si="37"/>
        <v>126.828</v>
      </c>
      <c r="AJ109" s="940">
        <v>105.69</v>
      </c>
      <c r="AK109" s="956">
        <f>(G109*(AE109+AJ109)+(AE109+AJ109))</f>
        <v>126.828</v>
      </c>
      <c r="AL109" s="952">
        <f>(AJ109-AH109)/AH109</f>
        <v>0</v>
      </c>
      <c r="AM109" s="354"/>
      <c r="AN109" s="351" t="s">
        <v>536</v>
      </c>
      <c r="AO109" s="544" t="s">
        <v>433</v>
      </c>
      <c r="AP109" s="469">
        <v>178</v>
      </c>
    </row>
    <row r="110" spans="1:43" ht="40" customHeight="1" x14ac:dyDescent="0.2">
      <c r="B110" s="369" t="s">
        <v>531</v>
      </c>
      <c r="C110" s="350" t="s">
        <v>533</v>
      </c>
      <c r="D110" s="550" t="s">
        <v>535</v>
      </c>
      <c r="E110" s="351" t="s">
        <v>537</v>
      </c>
      <c r="F110" s="352"/>
      <c r="G110" s="512">
        <v>0.2</v>
      </c>
      <c r="H110" s="353"/>
      <c r="I110" s="354" t="s">
        <v>538</v>
      </c>
      <c r="J110" s="355"/>
      <c r="K110" s="356"/>
      <c r="L110" s="356"/>
      <c r="M110" s="354"/>
      <c r="N110" s="357"/>
      <c r="O110" s="354"/>
      <c r="P110" s="358"/>
      <c r="Q110" s="359"/>
      <c r="R110" s="360"/>
      <c r="S110" s="359"/>
      <c r="T110" s="358"/>
      <c r="U110" s="359"/>
      <c r="V110" s="360"/>
      <c r="W110" s="359"/>
      <c r="X110" s="358"/>
      <c r="Y110" s="359"/>
      <c r="Z110" s="361"/>
      <c r="AA110" s="359"/>
      <c r="AB110" s="359"/>
      <c r="AC110" s="359"/>
      <c r="AD110" s="682">
        <v>11.05</v>
      </c>
      <c r="AE110" s="512"/>
      <c r="AF110" s="557">
        <f>G110*(AE110+AD110)+(AE110+AD110)</f>
        <v>13.260000000000002</v>
      </c>
      <c r="AG110" s="363" t="s">
        <v>539</v>
      </c>
      <c r="AH110" s="682">
        <v>11.05</v>
      </c>
      <c r="AI110" s="360">
        <f t="shared" si="37"/>
        <v>13.260000000000002</v>
      </c>
      <c r="AJ110" s="940">
        <v>11.05</v>
      </c>
      <c r="AK110" s="956">
        <f>(G110*(AE110+AJ110)+(AE110+AJ110))</f>
        <v>13.260000000000002</v>
      </c>
      <c r="AL110" s="952">
        <f>(AJ110-AH110)/AH110</f>
        <v>0</v>
      </c>
      <c r="AM110" s="354"/>
      <c r="AN110" s="351" t="s">
        <v>536</v>
      </c>
      <c r="AO110" s="544" t="s">
        <v>433</v>
      </c>
      <c r="AP110" s="469">
        <v>178</v>
      </c>
    </row>
    <row r="111" spans="1:43" ht="40" customHeight="1" x14ac:dyDescent="0.2">
      <c r="B111" s="478" t="s">
        <v>673</v>
      </c>
      <c r="C111" s="351" t="s">
        <v>674</v>
      </c>
      <c r="D111" s="550" t="s">
        <v>671</v>
      </c>
      <c r="E111" s="351" t="s">
        <v>672</v>
      </c>
      <c r="F111" s="356"/>
      <c r="G111" s="512">
        <v>0.2</v>
      </c>
      <c r="H111" s="366"/>
      <c r="I111" s="354"/>
      <c r="J111" s="355"/>
      <c r="K111" s="356"/>
      <c r="L111" s="356"/>
      <c r="M111" s="354"/>
      <c r="N111" s="357"/>
      <c r="O111" s="367"/>
      <c r="P111" s="352"/>
      <c r="Q111" s="354"/>
      <c r="R111" s="357"/>
      <c r="S111" s="357"/>
      <c r="T111" s="367"/>
      <c r="U111" s="354"/>
      <c r="V111" s="357"/>
      <c r="W111" s="367"/>
      <c r="X111" s="367"/>
      <c r="Y111" s="354"/>
      <c r="Z111" s="368"/>
      <c r="AA111" s="354"/>
      <c r="AB111" s="354"/>
      <c r="AC111" s="354"/>
      <c r="AD111" s="360">
        <v>36.642000000000003</v>
      </c>
      <c r="AF111" s="387">
        <f>G111*(AE111+AD111)+(AE111+AD111)</f>
        <v>43.970400000000005</v>
      </c>
      <c r="AG111" s="363" t="s">
        <v>539</v>
      </c>
      <c r="AH111" s="360">
        <v>32.985999999999997</v>
      </c>
      <c r="AI111" s="360">
        <f t="shared" si="37"/>
        <v>39.583199999999998</v>
      </c>
      <c r="AJ111" s="948">
        <v>31.666</v>
      </c>
      <c r="AK111" s="956">
        <f>(G111*(AE111+AJ111)+(AE111+AJ111))</f>
        <v>37.999200000000002</v>
      </c>
      <c r="AL111" s="952">
        <f>(AJ111-AH111)/AH111</f>
        <v>-4.0016976899290513E-2</v>
      </c>
      <c r="AM111" s="351" t="s">
        <v>675</v>
      </c>
      <c r="AN111" s="351" t="s">
        <v>405</v>
      </c>
      <c r="AO111" s="351" t="s">
        <v>398</v>
      </c>
      <c r="AP111" s="354">
        <v>49</v>
      </c>
      <c r="AQ111" s="350"/>
    </row>
    <row r="112" spans="1:43" ht="40" customHeight="1" x14ac:dyDescent="0.2">
      <c r="B112" s="542" t="s">
        <v>678</v>
      </c>
      <c r="C112" s="350" t="s">
        <v>230</v>
      </c>
      <c r="D112" s="511" t="s">
        <v>676</v>
      </c>
      <c r="E112" s="351" t="s">
        <v>677</v>
      </c>
      <c r="F112" s="352"/>
      <c r="G112" s="512">
        <v>0.2</v>
      </c>
      <c r="H112" s="366"/>
      <c r="I112" s="354"/>
      <c r="J112" s="355"/>
      <c r="K112" s="356"/>
      <c r="L112" s="356"/>
      <c r="M112" s="354"/>
      <c r="N112" s="357"/>
      <c r="O112" s="354"/>
      <c r="P112" s="367"/>
      <c r="Q112" s="354"/>
      <c r="R112" s="357"/>
      <c r="S112" s="354"/>
      <c r="T112" s="367"/>
      <c r="U112" s="354"/>
      <c r="V112" s="357"/>
      <c r="W112" s="354"/>
      <c r="X112" s="367"/>
      <c r="Y112" s="354"/>
      <c r="Z112" s="368"/>
      <c r="AA112" s="354"/>
      <c r="AB112" s="532"/>
      <c r="AC112" s="354"/>
      <c r="AD112" s="360">
        <v>77.903000000000006</v>
      </c>
      <c r="AE112" s="719"/>
      <c r="AF112" s="720">
        <f>G112*(AE112+AD112)+(AE112+AD112)</f>
        <v>93.48360000000001</v>
      </c>
      <c r="AG112" s="721" t="s">
        <v>539</v>
      </c>
      <c r="AH112" s="360">
        <v>77.903000000000006</v>
      </c>
      <c r="AI112" s="360">
        <f t="shared" si="37"/>
        <v>93.48360000000001</v>
      </c>
      <c r="AJ112" s="948">
        <v>77.903000000000006</v>
      </c>
      <c r="AK112" s="956">
        <f>(G112*(AE112+AJ112)+(AE112+AJ112))</f>
        <v>93.48360000000001</v>
      </c>
      <c r="AL112" s="952">
        <f>(AJ112-AH112)/AH112</f>
        <v>0</v>
      </c>
      <c r="AM112" s="676"/>
      <c r="AN112" s="382"/>
      <c r="AO112" s="382"/>
      <c r="AP112" s="362"/>
    </row>
    <row r="113" spans="31:33" ht="40" customHeight="1" x14ac:dyDescent="0.2">
      <c r="AE113" s="168"/>
      <c r="AF113" s="171"/>
      <c r="AG113" s="168"/>
    </row>
    <row r="114" spans="31:33" ht="40" customHeight="1" x14ac:dyDescent="0.2">
      <c r="AE114" s="168"/>
      <c r="AF114" s="171"/>
      <c r="AG114" s="168"/>
    </row>
    <row r="115" spans="31:33" ht="40" customHeight="1" x14ac:dyDescent="0.2">
      <c r="AE115" s="168"/>
      <c r="AF115" s="171"/>
      <c r="AG115" s="168"/>
    </row>
    <row r="116" spans="31:33" ht="40" customHeight="1" x14ac:dyDescent="0.2">
      <c r="AE116" s="168"/>
      <c r="AF116" s="171"/>
      <c r="AG116" s="168"/>
    </row>
    <row r="117" spans="31:33" ht="40" customHeight="1" x14ac:dyDescent="0.2">
      <c r="AE117" s="168"/>
      <c r="AF117" s="171"/>
      <c r="AG117" s="168"/>
    </row>
    <row r="118" spans="31:33" ht="40" customHeight="1" x14ac:dyDescent="0.2">
      <c r="AE118" s="168"/>
      <c r="AF118" s="171"/>
      <c r="AG118" s="168"/>
    </row>
    <row r="119" spans="31:33" ht="40" customHeight="1" x14ac:dyDescent="0.2">
      <c r="AE119" s="168"/>
      <c r="AF119" s="171"/>
      <c r="AG119" s="168"/>
    </row>
    <row r="120" spans="31:33" ht="40" customHeight="1" x14ac:dyDescent="0.2">
      <c r="AE120" s="168"/>
      <c r="AF120" s="171"/>
      <c r="AG120" s="168"/>
    </row>
    <row r="121" spans="31:33" ht="40" customHeight="1" x14ac:dyDescent="0.2">
      <c r="AE121" s="168"/>
      <c r="AF121" s="171"/>
      <c r="AG121" s="168"/>
    </row>
    <row r="122" spans="31:33" ht="40" customHeight="1" x14ac:dyDescent="0.2">
      <c r="AE122" s="168"/>
      <c r="AF122" s="171"/>
      <c r="AG122" s="168"/>
    </row>
    <row r="123" spans="31:33" ht="40" customHeight="1" x14ac:dyDescent="0.2">
      <c r="AE123" s="168"/>
      <c r="AF123" s="171"/>
      <c r="AG123" s="168"/>
    </row>
    <row r="124" spans="31:33" ht="40" customHeight="1" x14ac:dyDescent="0.2">
      <c r="AE124" s="168"/>
      <c r="AF124" s="171"/>
      <c r="AG124" s="168"/>
    </row>
    <row r="125" spans="31:33" ht="40" customHeight="1" x14ac:dyDescent="0.2">
      <c r="AE125" s="168"/>
      <c r="AF125" s="171"/>
      <c r="AG125" s="168"/>
    </row>
    <row r="126" spans="31:33" ht="40" customHeight="1" x14ac:dyDescent="0.2">
      <c r="AE126" s="168"/>
      <c r="AF126" s="171"/>
      <c r="AG126" s="168"/>
    </row>
    <row r="127" spans="31:33" ht="40" customHeight="1" x14ac:dyDescent="0.2">
      <c r="AE127" s="168"/>
      <c r="AF127" s="171"/>
      <c r="AG127" s="168"/>
    </row>
    <row r="128" spans="31:33" ht="40" customHeight="1" x14ac:dyDescent="0.2">
      <c r="AE128" s="168"/>
      <c r="AF128" s="171"/>
      <c r="AG128" s="168"/>
    </row>
    <row r="129" spans="31:33" ht="40" customHeight="1" x14ac:dyDescent="0.2">
      <c r="AE129" s="168"/>
      <c r="AF129" s="171"/>
      <c r="AG129" s="168"/>
    </row>
    <row r="130" spans="31:33" ht="40" customHeight="1" x14ac:dyDescent="0.2">
      <c r="AE130" s="168"/>
      <c r="AF130" s="171"/>
      <c r="AG130" s="168"/>
    </row>
    <row r="131" spans="31:33" ht="40" customHeight="1" x14ac:dyDescent="0.2">
      <c r="AE131" s="168"/>
      <c r="AF131" s="171"/>
      <c r="AG131" s="168"/>
    </row>
    <row r="132" spans="31:33" ht="40" customHeight="1" x14ac:dyDescent="0.2">
      <c r="AE132" s="168"/>
      <c r="AF132" s="171"/>
      <c r="AG132" s="168"/>
    </row>
    <row r="133" spans="31:33" ht="40" customHeight="1" x14ac:dyDescent="0.2">
      <c r="AE133" s="168"/>
      <c r="AF133" s="171"/>
      <c r="AG133" s="168"/>
    </row>
    <row r="134" spans="31:33" ht="40" customHeight="1" x14ac:dyDescent="0.2">
      <c r="AE134" s="168"/>
      <c r="AF134" s="171"/>
      <c r="AG134" s="168"/>
    </row>
    <row r="135" spans="31:33" ht="40" customHeight="1" x14ac:dyDescent="0.2">
      <c r="AE135" s="168"/>
      <c r="AF135" s="171"/>
      <c r="AG135" s="168"/>
    </row>
    <row r="136" spans="31:33" ht="40" customHeight="1" x14ac:dyDescent="0.2">
      <c r="AE136" s="168"/>
      <c r="AF136" s="171"/>
      <c r="AG136" s="168"/>
    </row>
    <row r="137" spans="31:33" ht="40" customHeight="1" x14ac:dyDescent="0.2">
      <c r="AE137" s="168"/>
      <c r="AF137" s="171"/>
      <c r="AG137" s="168"/>
    </row>
    <row r="138" spans="31:33" ht="40" customHeight="1" x14ac:dyDescent="0.2">
      <c r="AE138" s="168"/>
      <c r="AF138" s="171"/>
      <c r="AG138" s="168"/>
    </row>
    <row r="139" spans="31:33" ht="40" customHeight="1" x14ac:dyDescent="0.2">
      <c r="AE139" s="168"/>
      <c r="AF139" s="171"/>
      <c r="AG139" s="168"/>
    </row>
    <row r="140" spans="31:33" ht="40" customHeight="1" x14ac:dyDescent="0.2">
      <c r="AE140" s="168"/>
      <c r="AF140" s="171"/>
      <c r="AG140" s="168"/>
    </row>
    <row r="141" spans="31:33" ht="40" customHeight="1" x14ac:dyDescent="0.2">
      <c r="AE141" s="168"/>
      <c r="AF141" s="171"/>
      <c r="AG141" s="168"/>
    </row>
    <row r="142" spans="31:33" ht="40" customHeight="1" x14ac:dyDescent="0.2">
      <c r="AE142" s="168"/>
      <c r="AF142" s="171"/>
      <c r="AG142" s="168"/>
    </row>
    <row r="143" spans="31:33" ht="40" customHeight="1" x14ac:dyDescent="0.2">
      <c r="AE143" s="168"/>
      <c r="AF143" s="171"/>
      <c r="AG143" s="168"/>
    </row>
    <row r="144" spans="31:33" ht="40" customHeight="1" x14ac:dyDescent="0.2">
      <c r="AE144" s="168"/>
      <c r="AF144" s="171"/>
      <c r="AG144" s="168"/>
    </row>
    <row r="145" spans="31:33" ht="40" customHeight="1" x14ac:dyDescent="0.2">
      <c r="AE145" s="168"/>
      <c r="AF145" s="171"/>
      <c r="AG145" s="168"/>
    </row>
    <row r="146" spans="31:33" ht="40" customHeight="1" x14ac:dyDescent="0.2">
      <c r="AE146" s="168"/>
      <c r="AF146" s="171"/>
      <c r="AG146" s="168"/>
    </row>
    <row r="147" spans="31:33" ht="40" customHeight="1" x14ac:dyDescent="0.2">
      <c r="AE147" s="168"/>
      <c r="AF147" s="171"/>
      <c r="AG147" s="168"/>
    </row>
    <row r="148" spans="31:33" ht="40" customHeight="1" x14ac:dyDescent="0.2">
      <c r="AE148" s="168"/>
      <c r="AF148" s="171"/>
      <c r="AG148" s="168"/>
    </row>
    <row r="149" spans="31:33" ht="40" customHeight="1" x14ac:dyDescent="0.2">
      <c r="AE149" s="168"/>
      <c r="AF149" s="171"/>
      <c r="AG149" s="168"/>
    </row>
    <row r="150" spans="31:33" ht="40" customHeight="1" x14ac:dyDescent="0.2">
      <c r="AE150" s="168"/>
      <c r="AF150" s="171"/>
      <c r="AG150" s="168"/>
    </row>
    <row r="151" spans="31:33" ht="40" customHeight="1" x14ac:dyDescent="0.2">
      <c r="AE151" s="168"/>
      <c r="AF151" s="171"/>
      <c r="AG151" s="168"/>
    </row>
    <row r="152" spans="31:33" ht="40" customHeight="1" x14ac:dyDescent="0.2">
      <c r="AE152" s="168"/>
      <c r="AF152" s="171"/>
      <c r="AG152" s="168"/>
    </row>
    <row r="153" spans="31:33" ht="40" customHeight="1" x14ac:dyDescent="0.2">
      <c r="AE153" s="168"/>
      <c r="AF153" s="171"/>
      <c r="AG153" s="168"/>
    </row>
    <row r="154" spans="31:33" ht="40" customHeight="1" x14ac:dyDescent="0.2">
      <c r="AE154" s="168"/>
      <c r="AF154" s="171"/>
      <c r="AG154" s="168"/>
    </row>
    <row r="155" spans="31:33" ht="40" customHeight="1" x14ac:dyDescent="0.2">
      <c r="AE155" s="168"/>
      <c r="AF155" s="171"/>
      <c r="AG155" s="168"/>
    </row>
    <row r="156" spans="31:33" ht="40" customHeight="1" x14ac:dyDescent="0.2">
      <c r="AE156" s="168"/>
      <c r="AF156" s="171"/>
      <c r="AG156" s="168"/>
    </row>
    <row r="157" spans="31:33" ht="40" customHeight="1" x14ac:dyDescent="0.2">
      <c r="AE157" s="168"/>
      <c r="AF157" s="171"/>
      <c r="AG157" s="168"/>
    </row>
    <row r="158" spans="31:33" ht="40" customHeight="1" x14ac:dyDescent="0.2">
      <c r="AE158" s="168"/>
      <c r="AF158" s="171"/>
      <c r="AG158" s="168"/>
    </row>
    <row r="159" spans="31:33" ht="40" customHeight="1" x14ac:dyDescent="0.2">
      <c r="AE159" s="168"/>
      <c r="AF159" s="171"/>
      <c r="AG159" s="168"/>
    </row>
    <row r="160" spans="31:33" ht="40" customHeight="1" x14ac:dyDescent="0.2">
      <c r="AE160" s="168"/>
      <c r="AF160" s="171"/>
      <c r="AG160" s="168"/>
    </row>
    <row r="161" spans="31:33" ht="40" customHeight="1" x14ac:dyDescent="0.2">
      <c r="AE161" s="168"/>
      <c r="AF161" s="171"/>
      <c r="AG161" s="168"/>
    </row>
    <row r="162" spans="31:33" ht="40" customHeight="1" x14ac:dyDescent="0.2">
      <c r="AE162" s="168"/>
      <c r="AF162" s="171"/>
      <c r="AG162" s="168"/>
    </row>
    <row r="163" spans="31:33" ht="40" customHeight="1" x14ac:dyDescent="0.2">
      <c r="AE163" s="168"/>
      <c r="AF163" s="171"/>
      <c r="AG163" s="168"/>
    </row>
    <row r="164" spans="31:33" ht="40" customHeight="1" x14ac:dyDescent="0.2">
      <c r="AE164" s="168"/>
      <c r="AF164" s="171"/>
      <c r="AG164" s="168"/>
    </row>
    <row r="165" spans="31:33" ht="40" customHeight="1" x14ac:dyDescent="0.2">
      <c r="AE165" s="168"/>
      <c r="AF165" s="171"/>
      <c r="AG165" s="168"/>
    </row>
    <row r="166" spans="31:33" ht="40" customHeight="1" x14ac:dyDescent="0.2">
      <c r="AE166" s="168"/>
      <c r="AF166" s="171"/>
      <c r="AG166" s="168"/>
    </row>
    <row r="167" spans="31:33" ht="40" customHeight="1" x14ac:dyDescent="0.2">
      <c r="AE167" s="168"/>
      <c r="AF167" s="171"/>
      <c r="AG167" s="168"/>
    </row>
    <row r="168" spans="31:33" ht="40" customHeight="1" x14ac:dyDescent="0.2">
      <c r="AE168" s="168"/>
      <c r="AF168" s="171"/>
      <c r="AG168" s="168"/>
    </row>
    <row r="169" spans="31:33" ht="40" customHeight="1" x14ac:dyDescent="0.2">
      <c r="AE169" s="168"/>
      <c r="AF169" s="171"/>
      <c r="AG169" s="168"/>
    </row>
    <row r="170" spans="31:33" ht="40" customHeight="1" x14ac:dyDescent="0.2">
      <c r="AE170" s="168"/>
      <c r="AF170" s="171"/>
      <c r="AG170" s="168"/>
    </row>
    <row r="171" spans="31:33" ht="40" customHeight="1" x14ac:dyDescent="0.2">
      <c r="AE171" s="168"/>
      <c r="AF171" s="171"/>
      <c r="AG171" s="168"/>
    </row>
    <row r="172" spans="31:33" ht="40" customHeight="1" x14ac:dyDescent="0.2">
      <c r="AE172" s="168"/>
      <c r="AF172" s="171"/>
      <c r="AG172" s="168"/>
    </row>
    <row r="173" spans="31:33" ht="40" customHeight="1" x14ac:dyDescent="0.2">
      <c r="AE173" s="168"/>
      <c r="AF173" s="171"/>
      <c r="AG173" s="168"/>
    </row>
    <row r="174" spans="31:33" ht="40" customHeight="1" x14ac:dyDescent="0.2">
      <c r="AE174" s="168"/>
      <c r="AF174" s="171"/>
      <c r="AG174" s="168"/>
    </row>
    <row r="175" spans="31:33" ht="40" customHeight="1" x14ac:dyDescent="0.2">
      <c r="AE175" s="168"/>
      <c r="AF175" s="171"/>
      <c r="AG175" s="168"/>
    </row>
    <row r="176" spans="31:33" ht="40" customHeight="1" x14ac:dyDescent="0.2">
      <c r="AE176" s="168"/>
      <c r="AF176" s="171"/>
      <c r="AG176" s="168"/>
    </row>
    <row r="177" spans="31:33" ht="40" customHeight="1" x14ac:dyDescent="0.2">
      <c r="AE177" s="168"/>
      <c r="AF177" s="171"/>
      <c r="AG177" s="168"/>
    </row>
    <row r="178" spans="31:33" ht="40" customHeight="1" x14ac:dyDescent="0.2">
      <c r="AE178" s="168"/>
      <c r="AF178" s="171"/>
      <c r="AG178" s="168"/>
    </row>
    <row r="179" spans="31:33" ht="40" customHeight="1" x14ac:dyDescent="0.2">
      <c r="AE179" s="168"/>
      <c r="AF179" s="171"/>
      <c r="AG179" s="168"/>
    </row>
    <row r="180" spans="31:33" ht="40" customHeight="1" x14ac:dyDescent="0.2">
      <c r="AE180" s="168"/>
      <c r="AF180" s="171"/>
      <c r="AG180" s="168"/>
    </row>
    <row r="181" spans="31:33" ht="40" customHeight="1" x14ac:dyDescent="0.2">
      <c r="AE181" s="168"/>
      <c r="AF181" s="171"/>
      <c r="AG181" s="168"/>
    </row>
    <row r="182" spans="31:33" ht="40" customHeight="1" x14ac:dyDescent="0.2">
      <c r="AE182" s="168"/>
      <c r="AF182" s="171"/>
      <c r="AG182" s="168"/>
    </row>
    <row r="183" spans="31:33" ht="40" customHeight="1" x14ac:dyDescent="0.2">
      <c r="AE183" s="168"/>
      <c r="AF183" s="171"/>
      <c r="AG183" s="168"/>
    </row>
    <row r="184" spans="31:33" ht="40" customHeight="1" x14ac:dyDescent="0.2">
      <c r="AE184" s="168"/>
      <c r="AF184" s="171"/>
      <c r="AG184" s="168"/>
    </row>
    <row r="185" spans="31:33" ht="40" customHeight="1" x14ac:dyDescent="0.2">
      <c r="AE185" s="168"/>
      <c r="AF185" s="171"/>
      <c r="AG185" s="168"/>
    </row>
    <row r="186" spans="31:33" ht="40" customHeight="1" x14ac:dyDescent="0.2">
      <c r="AE186" s="168"/>
      <c r="AF186" s="171"/>
      <c r="AG186" s="168"/>
    </row>
    <row r="187" spans="31:33" ht="40" customHeight="1" x14ac:dyDescent="0.2">
      <c r="AE187" s="168"/>
      <c r="AF187" s="171"/>
      <c r="AG187" s="168"/>
    </row>
    <row r="188" spans="31:33" ht="40" customHeight="1" x14ac:dyDescent="0.2">
      <c r="AE188" s="168"/>
      <c r="AF188" s="171"/>
      <c r="AG188" s="168"/>
    </row>
    <row r="189" spans="31:33" ht="40" customHeight="1" x14ac:dyDescent="0.2">
      <c r="AE189" s="168"/>
      <c r="AF189" s="171"/>
      <c r="AG189" s="168"/>
    </row>
    <row r="190" spans="31:33" ht="40" customHeight="1" x14ac:dyDescent="0.2">
      <c r="AE190" s="168"/>
      <c r="AF190" s="171"/>
      <c r="AG190" s="168"/>
    </row>
    <row r="191" spans="31:33" ht="40" customHeight="1" x14ac:dyDescent="0.2">
      <c r="AE191" s="168"/>
      <c r="AF191" s="171"/>
      <c r="AG191" s="168"/>
    </row>
    <row r="192" spans="31:33" ht="40" customHeight="1" x14ac:dyDescent="0.2">
      <c r="AE192" s="168"/>
      <c r="AF192" s="171"/>
      <c r="AG192" s="168"/>
    </row>
    <row r="193" spans="31:33" ht="40" customHeight="1" x14ac:dyDescent="0.2">
      <c r="AE193" s="168"/>
      <c r="AF193" s="171"/>
      <c r="AG193" s="168"/>
    </row>
    <row r="194" spans="31:33" ht="40" customHeight="1" x14ac:dyDescent="0.2">
      <c r="AE194" s="168"/>
      <c r="AF194" s="171"/>
      <c r="AG194" s="168"/>
    </row>
    <row r="195" spans="31:33" ht="40" customHeight="1" x14ac:dyDescent="0.2">
      <c r="AE195" s="168"/>
      <c r="AF195" s="171"/>
      <c r="AG195" s="168"/>
    </row>
    <row r="196" spans="31:33" ht="40" customHeight="1" x14ac:dyDescent="0.2">
      <c r="AE196" s="168"/>
      <c r="AF196" s="171"/>
      <c r="AG196" s="168"/>
    </row>
    <row r="197" spans="31:33" ht="40" customHeight="1" x14ac:dyDescent="0.2">
      <c r="AE197" s="168"/>
      <c r="AF197" s="171"/>
      <c r="AG197" s="168"/>
    </row>
    <row r="198" spans="31:33" ht="40" customHeight="1" x14ac:dyDescent="0.2">
      <c r="AE198" s="168"/>
      <c r="AF198" s="171"/>
      <c r="AG198" s="168"/>
    </row>
    <row r="199" spans="31:33" ht="40" customHeight="1" x14ac:dyDescent="0.2">
      <c r="AE199" s="168"/>
      <c r="AF199" s="171"/>
      <c r="AG199" s="168"/>
    </row>
    <row r="200" spans="31:33" ht="40" customHeight="1" x14ac:dyDescent="0.2">
      <c r="AE200" s="168"/>
      <c r="AF200" s="171"/>
      <c r="AG200" s="168"/>
    </row>
    <row r="201" spans="31:33" ht="40" customHeight="1" x14ac:dyDescent="0.2">
      <c r="AE201" s="168"/>
      <c r="AF201" s="171"/>
      <c r="AG201" s="168"/>
    </row>
    <row r="202" spans="31:33" ht="40" customHeight="1" x14ac:dyDescent="0.2">
      <c r="AE202" s="168"/>
      <c r="AF202" s="171"/>
      <c r="AG202" s="168"/>
    </row>
    <row r="203" spans="31:33" ht="40" customHeight="1" x14ac:dyDescent="0.2">
      <c r="AE203" s="168"/>
      <c r="AF203" s="171"/>
      <c r="AG203" s="168"/>
    </row>
    <row r="204" spans="31:33" ht="40" customHeight="1" x14ac:dyDescent="0.2">
      <c r="AE204" s="168"/>
      <c r="AF204" s="171"/>
      <c r="AG204" s="168"/>
    </row>
    <row r="205" spans="31:33" ht="40" customHeight="1" x14ac:dyDescent="0.2">
      <c r="AE205" s="168"/>
      <c r="AF205" s="171"/>
      <c r="AG205" s="168"/>
    </row>
    <row r="206" spans="31:33" ht="40" customHeight="1" x14ac:dyDescent="0.2">
      <c r="AE206" s="168"/>
      <c r="AF206" s="171"/>
      <c r="AG206" s="168"/>
    </row>
    <row r="207" spans="31:33" ht="40" customHeight="1" x14ac:dyDescent="0.2">
      <c r="AE207" s="168"/>
      <c r="AF207" s="171"/>
      <c r="AG207" s="168"/>
    </row>
    <row r="208" spans="31:33" ht="40" customHeight="1" x14ac:dyDescent="0.2">
      <c r="AE208" s="168"/>
      <c r="AF208" s="171"/>
      <c r="AG208" s="168"/>
    </row>
    <row r="209" spans="31:33" ht="40" customHeight="1" x14ac:dyDescent="0.2">
      <c r="AE209" s="168"/>
      <c r="AF209" s="171"/>
      <c r="AG209" s="168"/>
    </row>
    <row r="210" spans="31:33" ht="40" customHeight="1" x14ac:dyDescent="0.2">
      <c r="AE210" s="168"/>
      <c r="AF210" s="171"/>
      <c r="AG210" s="168"/>
    </row>
    <row r="211" spans="31:33" ht="40" customHeight="1" x14ac:dyDescent="0.2">
      <c r="AE211" s="168"/>
      <c r="AF211" s="171"/>
      <c r="AG211" s="168"/>
    </row>
    <row r="212" spans="31:33" ht="40" customHeight="1" x14ac:dyDescent="0.2">
      <c r="AE212" s="168"/>
      <c r="AF212" s="171"/>
      <c r="AG212" s="168"/>
    </row>
    <row r="213" spans="31:33" ht="40" customHeight="1" x14ac:dyDescent="0.2">
      <c r="AE213" s="168"/>
      <c r="AF213" s="171"/>
      <c r="AG213" s="168"/>
    </row>
    <row r="214" spans="31:33" ht="40" customHeight="1" x14ac:dyDescent="0.2">
      <c r="AE214" s="168"/>
      <c r="AF214" s="171"/>
      <c r="AG214" s="168"/>
    </row>
    <row r="215" spans="31:33" ht="40" customHeight="1" x14ac:dyDescent="0.2">
      <c r="AE215" s="168"/>
      <c r="AF215" s="171"/>
      <c r="AG215" s="168"/>
    </row>
    <row r="216" spans="31:33" ht="40" customHeight="1" x14ac:dyDescent="0.2">
      <c r="AE216" s="168"/>
      <c r="AF216" s="171"/>
      <c r="AG216" s="168"/>
    </row>
    <row r="217" spans="31:33" ht="40" customHeight="1" x14ac:dyDescent="0.2">
      <c r="AE217" s="168"/>
      <c r="AF217" s="171"/>
      <c r="AG217" s="168"/>
    </row>
    <row r="218" spans="31:33" ht="40" customHeight="1" x14ac:dyDescent="0.2">
      <c r="AE218" s="168"/>
      <c r="AF218" s="171"/>
      <c r="AG218" s="168"/>
    </row>
    <row r="219" spans="31:33" ht="40" customHeight="1" x14ac:dyDescent="0.2">
      <c r="AE219" s="168"/>
      <c r="AF219" s="171"/>
      <c r="AG219" s="168"/>
    </row>
    <row r="220" spans="31:33" ht="40" customHeight="1" x14ac:dyDescent="0.2">
      <c r="AE220" s="168"/>
      <c r="AF220" s="171"/>
      <c r="AG220" s="168"/>
    </row>
    <row r="221" spans="31:33" ht="40" customHeight="1" x14ac:dyDescent="0.2">
      <c r="AE221" s="168"/>
      <c r="AF221" s="171"/>
      <c r="AG221" s="168"/>
    </row>
    <row r="222" spans="31:33" ht="40" customHeight="1" x14ac:dyDescent="0.2">
      <c r="AE222" s="168"/>
      <c r="AF222" s="171"/>
      <c r="AG222" s="168"/>
    </row>
    <row r="223" spans="31:33" ht="40" customHeight="1" x14ac:dyDescent="0.2">
      <c r="AE223" s="168"/>
      <c r="AF223" s="171"/>
      <c r="AG223" s="168"/>
    </row>
    <row r="224" spans="31:33" ht="40" customHeight="1" x14ac:dyDescent="0.2">
      <c r="AE224" s="168"/>
      <c r="AF224" s="171"/>
      <c r="AG224" s="168"/>
    </row>
    <row r="225" spans="31:33" ht="40" customHeight="1" x14ac:dyDescent="0.2">
      <c r="AE225" s="168"/>
      <c r="AF225" s="171"/>
      <c r="AG225" s="168"/>
    </row>
    <row r="226" spans="31:33" ht="40" customHeight="1" x14ac:dyDescent="0.2">
      <c r="AE226" s="168"/>
      <c r="AF226" s="171"/>
      <c r="AG226" s="168"/>
    </row>
    <row r="227" spans="31:33" ht="40" customHeight="1" x14ac:dyDescent="0.2">
      <c r="AE227" s="168"/>
      <c r="AF227" s="171"/>
      <c r="AG227" s="168"/>
    </row>
    <row r="228" spans="31:33" ht="40" customHeight="1" x14ac:dyDescent="0.2">
      <c r="AE228" s="168"/>
      <c r="AF228" s="171"/>
      <c r="AG228" s="168"/>
    </row>
    <row r="229" spans="31:33" ht="40" customHeight="1" x14ac:dyDescent="0.2">
      <c r="AE229" s="168"/>
      <c r="AF229" s="171"/>
      <c r="AG229" s="168"/>
    </row>
    <row r="230" spans="31:33" ht="40" customHeight="1" x14ac:dyDescent="0.2">
      <c r="AE230" s="168"/>
      <c r="AF230" s="171"/>
      <c r="AG230" s="168"/>
    </row>
    <row r="231" spans="31:33" ht="40" customHeight="1" x14ac:dyDescent="0.2">
      <c r="AE231" s="168"/>
      <c r="AF231" s="171"/>
      <c r="AG231" s="168"/>
    </row>
    <row r="232" spans="31:33" ht="40" customHeight="1" x14ac:dyDescent="0.2">
      <c r="AE232" s="168"/>
      <c r="AF232" s="171"/>
      <c r="AG232" s="168"/>
    </row>
    <row r="233" spans="31:33" ht="40" customHeight="1" x14ac:dyDescent="0.2">
      <c r="AE233" s="168"/>
      <c r="AF233" s="171"/>
      <c r="AG233" s="168"/>
    </row>
    <row r="234" spans="31:33" ht="40" customHeight="1" x14ac:dyDescent="0.2">
      <c r="AE234" s="168"/>
      <c r="AF234" s="171"/>
      <c r="AG234" s="168"/>
    </row>
    <row r="235" spans="31:33" ht="40" customHeight="1" x14ac:dyDescent="0.2">
      <c r="AE235" s="168"/>
      <c r="AF235" s="171"/>
      <c r="AG235" s="168"/>
    </row>
    <row r="236" spans="31:33" ht="40" customHeight="1" x14ac:dyDescent="0.2">
      <c r="AE236" s="168"/>
      <c r="AF236" s="171"/>
      <c r="AG236" s="168"/>
    </row>
    <row r="237" spans="31:33" ht="40" customHeight="1" x14ac:dyDescent="0.2">
      <c r="AE237" s="168"/>
      <c r="AF237" s="171"/>
      <c r="AG237" s="168"/>
    </row>
    <row r="238" spans="31:33" ht="40" customHeight="1" x14ac:dyDescent="0.2">
      <c r="AE238" s="168"/>
      <c r="AF238" s="171"/>
      <c r="AG238" s="168"/>
    </row>
    <row r="239" spans="31:33" ht="40" customHeight="1" x14ac:dyDescent="0.2">
      <c r="AE239" s="168"/>
      <c r="AF239" s="171"/>
      <c r="AG239" s="168"/>
    </row>
    <row r="240" spans="31:33" ht="40" customHeight="1" x14ac:dyDescent="0.2">
      <c r="AE240" s="168"/>
      <c r="AF240" s="171"/>
      <c r="AG240" s="168"/>
    </row>
    <row r="241" spans="31:33" ht="40" customHeight="1" x14ac:dyDescent="0.2">
      <c r="AE241" s="168"/>
      <c r="AF241" s="171"/>
      <c r="AG241" s="168"/>
    </row>
    <row r="242" spans="31:33" ht="40" customHeight="1" x14ac:dyDescent="0.2">
      <c r="AE242" s="168"/>
      <c r="AF242" s="171"/>
      <c r="AG242" s="168"/>
    </row>
    <row r="243" spans="31:33" ht="40" customHeight="1" x14ac:dyDescent="0.2">
      <c r="AE243" s="168"/>
      <c r="AF243" s="171"/>
      <c r="AG243" s="168"/>
    </row>
    <row r="244" spans="31:33" ht="40" customHeight="1" x14ac:dyDescent="0.2">
      <c r="AE244" s="168"/>
      <c r="AF244" s="171"/>
      <c r="AG244" s="168"/>
    </row>
    <row r="245" spans="31:33" ht="40" customHeight="1" x14ac:dyDescent="0.2">
      <c r="AE245" s="168"/>
      <c r="AF245" s="171"/>
      <c r="AG245" s="168"/>
    </row>
    <row r="246" spans="31:33" ht="40" customHeight="1" x14ac:dyDescent="0.2">
      <c r="AE246" s="168"/>
      <c r="AF246" s="171"/>
      <c r="AG246" s="168"/>
    </row>
    <row r="247" spans="31:33" ht="40" customHeight="1" x14ac:dyDescent="0.2">
      <c r="AE247" s="168"/>
      <c r="AF247" s="171"/>
      <c r="AG247" s="168"/>
    </row>
    <row r="248" spans="31:33" ht="40" customHeight="1" x14ac:dyDescent="0.2">
      <c r="AE248" s="168"/>
      <c r="AF248" s="171"/>
      <c r="AG248" s="168"/>
    </row>
    <row r="249" spans="31:33" ht="40" customHeight="1" x14ac:dyDescent="0.2">
      <c r="AE249" s="168"/>
      <c r="AF249" s="171"/>
      <c r="AG249" s="168"/>
    </row>
    <row r="250" spans="31:33" ht="40" customHeight="1" x14ac:dyDescent="0.2">
      <c r="AE250" s="168"/>
      <c r="AF250" s="171"/>
      <c r="AG250" s="168"/>
    </row>
    <row r="251" spans="31:33" ht="40" customHeight="1" x14ac:dyDescent="0.2">
      <c r="AE251" s="168"/>
      <c r="AF251" s="171"/>
      <c r="AG251" s="168"/>
    </row>
    <row r="252" spans="31:33" ht="40" customHeight="1" x14ac:dyDescent="0.2">
      <c r="AE252" s="168"/>
      <c r="AF252" s="171"/>
      <c r="AG252" s="168"/>
    </row>
    <row r="253" spans="31:33" ht="40" customHeight="1" x14ac:dyDescent="0.2">
      <c r="AE253" s="168"/>
      <c r="AF253" s="171"/>
      <c r="AG253" s="168"/>
    </row>
    <row r="254" spans="31:33" ht="40" customHeight="1" x14ac:dyDescent="0.2">
      <c r="AE254" s="168"/>
      <c r="AF254" s="171"/>
      <c r="AG254" s="168"/>
    </row>
    <row r="255" spans="31:33" ht="40" customHeight="1" x14ac:dyDescent="0.2">
      <c r="AE255" s="168"/>
      <c r="AF255" s="171"/>
      <c r="AG255" s="168"/>
    </row>
    <row r="256" spans="31:33" ht="40" customHeight="1" x14ac:dyDescent="0.2">
      <c r="AE256" s="168"/>
      <c r="AF256" s="171"/>
      <c r="AG256" s="168"/>
    </row>
    <row r="257" spans="31:33" ht="40" customHeight="1" x14ac:dyDescent="0.2">
      <c r="AE257" s="168"/>
      <c r="AF257" s="171"/>
      <c r="AG257" s="168"/>
    </row>
    <row r="258" spans="31:33" ht="40" customHeight="1" x14ac:dyDescent="0.2">
      <c r="AE258" s="168"/>
      <c r="AF258" s="171"/>
      <c r="AG258" s="168"/>
    </row>
    <row r="259" spans="31:33" ht="40" customHeight="1" x14ac:dyDescent="0.2">
      <c r="AE259" s="168"/>
      <c r="AF259" s="171"/>
      <c r="AG259" s="168"/>
    </row>
    <row r="260" spans="31:33" ht="40" customHeight="1" x14ac:dyDescent="0.2">
      <c r="AE260" s="168"/>
      <c r="AF260" s="171"/>
      <c r="AG260" s="168"/>
    </row>
    <row r="261" spans="31:33" ht="40" customHeight="1" x14ac:dyDescent="0.2">
      <c r="AE261" s="168"/>
      <c r="AF261" s="171"/>
      <c r="AG261" s="168"/>
    </row>
    <row r="262" spans="31:33" ht="40" customHeight="1" x14ac:dyDescent="0.2">
      <c r="AE262" s="168"/>
      <c r="AF262" s="171"/>
      <c r="AG262" s="168"/>
    </row>
    <row r="263" spans="31:33" ht="40" customHeight="1" x14ac:dyDescent="0.2">
      <c r="AE263" s="168"/>
      <c r="AF263" s="171"/>
      <c r="AG263" s="168"/>
    </row>
    <row r="264" spans="31:33" ht="40" customHeight="1" x14ac:dyDescent="0.2">
      <c r="AE264" s="168"/>
      <c r="AF264" s="171"/>
      <c r="AG264" s="168"/>
    </row>
    <row r="265" spans="31:33" ht="40" customHeight="1" x14ac:dyDescent="0.2">
      <c r="AE265" s="168"/>
      <c r="AF265" s="171"/>
      <c r="AG265" s="168"/>
    </row>
    <row r="266" spans="31:33" ht="40" customHeight="1" x14ac:dyDescent="0.2">
      <c r="AE266" s="168"/>
      <c r="AF266" s="171"/>
      <c r="AG266" s="168"/>
    </row>
    <row r="267" spans="31:33" ht="40" customHeight="1" x14ac:dyDescent="0.2">
      <c r="AE267" s="168"/>
      <c r="AF267" s="171"/>
      <c r="AG267" s="168"/>
    </row>
    <row r="268" spans="31:33" ht="40" customHeight="1" x14ac:dyDescent="0.2">
      <c r="AE268" s="168"/>
      <c r="AF268" s="171"/>
      <c r="AG268" s="168"/>
    </row>
    <row r="269" spans="31:33" ht="40" customHeight="1" x14ac:dyDescent="0.2">
      <c r="AE269" s="168"/>
      <c r="AF269" s="171"/>
      <c r="AG269" s="168"/>
    </row>
    <row r="270" spans="31:33" ht="40" customHeight="1" x14ac:dyDescent="0.2">
      <c r="AE270" s="168"/>
      <c r="AF270" s="171"/>
      <c r="AG270" s="168"/>
    </row>
    <row r="271" spans="31:33" ht="40" customHeight="1" x14ac:dyDescent="0.2">
      <c r="AE271" s="168"/>
      <c r="AF271" s="171"/>
      <c r="AG271" s="168"/>
    </row>
    <row r="272" spans="31:33" ht="40" customHeight="1" x14ac:dyDescent="0.2">
      <c r="AE272" s="168"/>
      <c r="AF272" s="171"/>
      <c r="AG272" s="168"/>
    </row>
    <row r="273" spans="31:33" ht="40" customHeight="1" x14ac:dyDescent="0.2">
      <c r="AE273" s="168"/>
      <c r="AF273" s="171"/>
      <c r="AG273" s="168"/>
    </row>
    <row r="274" spans="31:33" ht="40" customHeight="1" x14ac:dyDescent="0.2">
      <c r="AE274" s="168"/>
      <c r="AF274" s="171"/>
      <c r="AG274" s="168"/>
    </row>
    <row r="275" spans="31:33" ht="40" customHeight="1" x14ac:dyDescent="0.2">
      <c r="AE275" s="168"/>
      <c r="AF275" s="171"/>
      <c r="AG275" s="168"/>
    </row>
    <row r="276" spans="31:33" ht="40" customHeight="1" x14ac:dyDescent="0.2">
      <c r="AE276" s="168"/>
      <c r="AF276" s="171"/>
      <c r="AG276" s="168"/>
    </row>
    <row r="277" spans="31:33" ht="40" customHeight="1" x14ac:dyDescent="0.2">
      <c r="AE277" s="168"/>
      <c r="AF277" s="171"/>
      <c r="AG277" s="168"/>
    </row>
    <row r="278" spans="31:33" ht="40" customHeight="1" x14ac:dyDescent="0.2">
      <c r="AE278" s="168"/>
      <c r="AF278" s="171"/>
      <c r="AG278" s="168"/>
    </row>
    <row r="279" spans="31:33" ht="40" customHeight="1" x14ac:dyDescent="0.2">
      <c r="AE279" s="168"/>
      <c r="AF279" s="171"/>
      <c r="AG279" s="168"/>
    </row>
    <row r="280" spans="31:33" ht="40" customHeight="1" x14ac:dyDescent="0.2">
      <c r="AE280" s="168"/>
      <c r="AF280" s="171"/>
      <c r="AG280" s="168"/>
    </row>
    <row r="281" spans="31:33" ht="40" customHeight="1" x14ac:dyDescent="0.2">
      <c r="AE281" s="168"/>
      <c r="AF281" s="171"/>
      <c r="AG281" s="168"/>
    </row>
    <row r="282" spans="31:33" ht="40" customHeight="1" x14ac:dyDescent="0.2">
      <c r="AE282" s="168"/>
      <c r="AF282" s="171"/>
      <c r="AG282" s="168"/>
    </row>
    <row r="283" spans="31:33" ht="40" customHeight="1" x14ac:dyDescent="0.2">
      <c r="AE283" s="168"/>
      <c r="AF283" s="171"/>
      <c r="AG283" s="168"/>
    </row>
    <row r="284" spans="31:33" ht="40" customHeight="1" x14ac:dyDescent="0.2">
      <c r="AE284" s="168"/>
      <c r="AF284" s="171"/>
      <c r="AG284" s="168"/>
    </row>
    <row r="285" spans="31:33" ht="40" customHeight="1" x14ac:dyDescent="0.2">
      <c r="AE285" s="168"/>
      <c r="AF285" s="171"/>
      <c r="AG285" s="168"/>
    </row>
    <row r="286" spans="31:33" ht="40" customHeight="1" x14ac:dyDescent="0.2">
      <c r="AE286" s="168"/>
      <c r="AF286" s="171"/>
      <c r="AG286" s="168"/>
    </row>
    <row r="287" spans="31:33" ht="40" customHeight="1" x14ac:dyDescent="0.2">
      <c r="AE287" s="168"/>
      <c r="AF287" s="171"/>
      <c r="AG287" s="168"/>
    </row>
    <row r="288" spans="31:33" ht="40" customHeight="1" x14ac:dyDescent="0.2">
      <c r="AE288" s="168"/>
      <c r="AF288" s="171"/>
      <c r="AG288" s="168"/>
    </row>
    <row r="289" spans="31:33" ht="40" customHeight="1" x14ac:dyDescent="0.2">
      <c r="AE289" s="168"/>
      <c r="AF289" s="171"/>
      <c r="AG289" s="168"/>
    </row>
    <row r="290" spans="31:33" ht="40" customHeight="1" x14ac:dyDescent="0.2">
      <c r="AE290" s="168"/>
      <c r="AF290" s="171"/>
      <c r="AG290" s="168"/>
    </row>
    <row r="291" spans="31:33" ht="40" customHeight="1" x14ac:dyDescent="0.2">
      <c r="AE291" s="168"/>
      <c r="AF291" s="171"/>
      <c r="AG291" s="168"/>
    </row>
    <row r="292" spans="31:33" ht="40" customHeight="1" x14ac:dyDescent="0.2">
      <c r="AE292" s="168"/>
      <c r="AF292" s="171"/>
      <c r="AG292" s="168"/>
    </row>
    <row r="293" spans="31:33" ht="40" customHeight="1" x14ac:dyDescent="0.2">
      <c r="AE293" s="168"/>
      <c r="AF293" s="171"/>
      <c r="AG293" s="168"/>
    </row>
    <row r="294" spans="31:33" ht="40" customHeight="1" x14ac:dyDescent="0.2">
      <c r="AE294" s="168"/>
      <c r="AF294" s="171"/>
      <c r="AG294" s="168"/>
    </row>
    <row r="295" spans="31:33" ht="40" customHeight="1" x14ac:dyDescent="0.2">
      <c r="AE295" s="168"/>
      <c r="AF295" s="171"/>
      <c r="AG295" s="168"/>
    </row>
    <row r="296" spans="31:33" ht="40" customHeight="1" x14ac:dyDescent="0.2">
      <c r="AE296" s="168"/>
      <c r="AF296" s="171"/>
      <c r="AG296" s="168"/>
    </row>
    <row r="297" spans="31:33" ht="40" customHeight="1" x14ac:dyDescent="0.2">
      <c r="AE297" s="168"/>
      <c r="AF297" s="171"/>
      <c r="AG297" s="168"/>
    </row>
    <row r="298" spans="31:33" ht="40" customHeight="1" x14ac:dyDescent="0.2">
      <c r="AE298" s="168"/>
      <c r="AF298" s="171"/>
      <c r="AG298" s="168"/>
    </row>
    <row r="299" spans="31:33" ht="40" customHeight="1" x14ac:dyDescent="0.2">
      <c r="AE299" s="168"/>
      <c r="AF299" s="171"/>
      <c r="AG299" s="168"/>
    </row>
    <row r="300" spans="31:33" ht="40" customHeight="1" x14ac:dyDescent="0.2">
      <c r="AE300" s="168"/>
      <c r="AF300" s="171"/>
      <c r="AG300" s="168"/>
    </row>
    <row r="301" spans="31:33" ht="40" customHeight="1" x14ac:dyDescent="0.2">
      <c r="AE301" s="168"/>
      <c r="AF301" s="171"/>
      <c r="AG301" s="168"/>
    </row>
    <row r="302" spans="31:33" ht="40" customHeight="1" x14ac:dyDescent="0.2">
      <c r="AE302" s="168"/>
      <c r="AF302" s="171"/>
      <c r="AG302" s="168"/>
    </row>
    <row r="303" spans="31:33" ht="40" customHeight="1" x14ac:dyDescent="0.2">
      <c r="AE303" s="168"/>
      <c r="AF303" s="171"/>
      <c r="AG303" s="168"/>
    </row>
    <row r="304" spans="31:33" ht="40" customHeight="1" x14ac:dyDescent="0.2">
      <c r="AE304" s="168"/>
      <c r="AF304" s="171"/>
      <c r="AG304" s="168"/>
    </row>
    <row r="305" spans="31:33" ht="40" customHeight="1" x14ac:dyDescent="0.2">
      <c r="AE305" s="168"/>
      <c r="AF305" s="171"/>
      <c r="AG305" s="168"/>
    </row>
    <row r="306" spans="31:33" ht="40" customHeight="1" x14ac:dyDescent="0.2">
      <c r="AE306" s="168"/>
      <c r="AF306" s="171"/>
      <c r="AG306" s="168"/>
    </row>
    <row r="307" spans="31:33" ht="40" customHeight="1" x14ac:dyDescent="0.2">
      <c r="AE307" s="168"/>
      <c r="AF307" s="171"/>
      <c r="AG307" s="168"/>
    </row>
    <row r="308" spans="31:33" ht="40" customHeight="1" x14ac:dyDescent="0.2">
      <c r="AE308" s="168"/>
      <c r="AF308" s="171"/>
      <c r="AG308" s="168"/>
    </row>
    <row r="309" spans="31:33" ht="40" customHeight="1" x14ac:dyDescent="0.2">
      <c r="AE309" s="168"/>
      <c r="AF309" s="171"/>
      <c r="AG309" s="168"/>
    </row>
    <row r="310" spans="31:33" ht="40" customHeight="1" x14ac:dyDescent="0.2">
      <c r="AE310" s="168"/>
      <c r="AF310" s="171"/>
      <c r="AG310" s="168"/>
    </row>
    <row r="311" spans="31:33" ht="40" customHeight="1" x14ac:dyDescent="0.2">
      <c r="AE311" s="168"/>
      <c r="AF311" s="171"/>
      <c r="AG311" s="168"/>
    </row>
    <row r="312" spans="31:33" ht="40" customHeight="1" x14ac:dyDescent="0.2">
      <c r="AE312" s="168"/>
      <c r="AF312" s="171"/>
      <c r="AG312" s="168"/>
    </row>
    <row r="313" spans="31:33" ht="40" customHeight="1" x14ac:dyDescent="0.2">
      <c r="AE313" s="168"/>
      <c r="AF313" s="171"/>
      <c r="AG313" s="168"/>
    </row>
    <row r="314" spans="31:33" ht="40" customHeight="1" x14ac:dyDescent="0.2">
      <c r="AE314" s="168"/>
      <c r="AF314" s="171"/>
      <c r="AG314" s="168"/>
    </row>
    <row r="315" spans="31:33" ht="40" customHeight="1" x14ac:dyDescent="0.2">
      <c r="AE315" s="168"/>
      <c r="AF315" s="171"/>
      <c r="AG315" s="168"/>
    </row>
    <row r="316" spans="31:33" ht="40" customHeight="1" x14ac:dyDescent="0.2">
      <c r="AE316" s="168"/>
      <c r="AF316" s="171"/>
      <c r="AG316" s="168"/>
    </row>
    <row r="317" spans="31:33" ht="40" customHeight="1" x14ac:dyDescent="0.2">
      <c r="AE317" s="168"/>
      <c r="AF317" s="171"/>
      <c r="AG317" s="168"/>
    </row>
    <row r="318" spans="31:33" ht="40" customHeight="1" x14ac:dyDescent="0.2">
      <c r="AE318" s="168"/>
      <c r="AF318" s="171"/>
      <c r="AG318" s="168"/>
    </row>
    <row r="319" spans="31:33" ht="40" customHeight="1" x14ac:dyDescent="0.2">
      <c r="AE319" s="168"/>
      <c r="AF319" s="171"/>
      <c r="AG319" s="168"/>
    </row>
    <row r="320" spans="31:33" ht="40" customHeight="1" x14ac:dyDescent="0.2">
      <c r="AE320" s="168"/>
      <c r="AF320" s="171"/>
      <c r="AG320" s="168"/>
    </row>
    <row r="321" spans="31:33" ht="40" customHeight="1" x14ac:dyDescent="0.2">
      <c r="AE321" s="168"/>
      <c r="AF321" s="171"/>
      <c r="AG321" s="168"/>
    </row>
    <row r="322" spans="31:33" ht="40" customHeight="1" x14ac:dyDescent="0.2">
      <c r="AE322" s="168"/>
      <c r="AF322" s="171"/>
      <c r="AG322" s="168"/>
    </row>
    <row r="323" spans="31:33" ht="40" customHeight="1" x14ac:dyDescent="0.2">
      <c r="AE323" s="168"/>
      <c r="AF323" s="171"/>
      <c r="AG323" s="168"/>
    </row>
    <row r="324" spans="31:33" ht="40" customHeight="1" x14ac:dyDescent="0.2">
      <c r="AE324" s="168"/>
      <c r="AF324" s="171"/>
      <c r="AG324" s="168"/>
    </row>
    <row r="325" spans="31:33" ht="40" customHeight="1" x14ac:dyDescent="0.2">
      <c r="AE325" s="168"/>
      <c r="AF325" s="171"/>
      <c r="AG325" s="168"/>
    </row>
    <row r="326" spans="31:33" ht="40" customHeight="1" x14ac:dyDescent="0.2">
      <c r="AE326" s="168"/>
      <c r="AF326" s="171"/>
      <c r="AG326" s="168"/>
    </row>
    <row r="327" spans="31:33" ht="40" customHeight="1" x14ac:dyDescent="0.2">
      <c r="AE327" s="168"/>
      <c r="AF327" s="171"/>
      <c r="AG327" s="168"/>
    </row>
    <row r="328" spans="31:33" ht="40" customHeight="1" x14ac:dyDescent="0.2">
      <c r="AE328" s="168"/>
      <c r="AF328" s="171"/>
      <c r="AG328" s="168"/>
    </row>
    <row r="329" spans="31:33" ht="40" customHeight="1" x14ac:dyDescent="0.2">
      <c r="AE329" s="168"/>
      <c r="AF329" s="171"/>
      <c r="AG329" s="168"/>
    </row>
    <row r="330" spans="31:33" ht="40" customHeight="1" x14ac:dyDescent="0.2">
      <c r="AE330" s="168"/>
      <c r="AF330" s="171"/>
      <c r="AG330" s="168"/>
    </row>
    <row r="331" spans="31:33" ht="40" customHeight="1" x14ac:dyDescent="0.2">
      <c r="AE331" s="168"/>
      <c r="AF331" s="171"/>
      <c r="AG331" s="168"/>
    </row>
    <row r="332" spans="31:33" ht="40" customHeight="1" x14ac:dyDescent="0.2">
      <c r="AE332" s="168"/>
      <c r="AF332" s="171"/>
      <c r="AG332" s="168"/>
    </row>
    <row r="333" spans="31:33" ht="40" customHeight="1" x14ac:dyDescent="0.2">
      <c r="AE333" s="168"/>
      <c r="AF333" s="171"/>
      <c r="AG333" s="168"/>
    </row>
    <row r="334" spans="31:33" ht="40" customHeight="1" x14ac:dyDescent="0.2">
      <c r="AE334" s="168"/>
      <c r="AF334" s="171"/>
      <c r="AG334" s="168"/>
    </row>
    <row r="335" spans="31:33" ht="40" customHeight="1" x14ac:dyDescent="0.2">
      <c r="AE335" s="168"/>
      <c r="AF335" s="171"/>
      <c r="AG335" s="168"/>
    </row>
    <row r="336" spans="31:33" ht="40" customHeight="1" x14ac:dyDescent="0.2">
      <c r="AE336" s="168"/>
      <c r="AF336" s="171"/>
      <c r="AG336" s="168"/>
    </row>
    <row r="337" spans="31:33" ht="40" customHeight="1" x14ac:dyDescent="0.2">
      <c r="AE337" s="168"/>
      <c r="AF337" s="171"/>
      <c r="AG337" s="168"/>
    </row>
    <row r="338" spans="31:33" ht="40" customHeight="1" x14ac:dyDescent="0.2">
      <c r="AE338" s="168"/>
      <c r="AF338" s="171"/>
      <c r="AG338" s="168"/>
    </row>
    <row r="339" spans="31:33" ht="40" customHeight="1" x14ac:dyDescent="0.2">
      <c r="AE339" s="168"/>
      <c r="AF339" s="171"/>
      <c r="AG339" s="168"/>
    </row>
    <row r="340" spans="31:33" ht="40" customHeight="1" x14ac:dyDescent="0.2">
      <c r="AE340" s="168"/>
      <c r="AF340" s="171"/>
      <c r="AG340" s="168"/>
    </row>
    <row r="341" spans="31:33" ht="40" customHeight="1" x14ac:dyDescent="0.2">
      <c r="AE341" s="168"/>
      <c r="AF341" s="171"/>
      <c r="AG341" s="168"/>
    </row>
    <row r="342" spans="31:33" ht="40" customHeight="1" x14ac:dyDescent="0.2">
      <c r="AE342" s="168"/>
      <c r="AF342" s="171"/>
      <c r="AG342" s="168"/>
    </row>
    <row r="343" spans="31:33" ht="40" customHeight="1" x14ac:dyDescent="0.2">
      <c r="AE343" s="168"/>
      <c r="AF343" s="171"/>
      <c r="AG343" s="168"/>
    </row>
    <row r="344" spans="31:33" ht="40" customHeight="1" x14ac:dyDescent="0.2">
      <c r="AE344" s="168"/>
      <c r="AF344" s="171"/>
      <c r="AG344" s="168"/>
    </row>
    <row r="345" spans="31:33" ht="40" customHeight="1" x14ac:dyDescent="0.2">
      <c r="AE345" s="168"/>
      <c r="AF345" s="171"/>
      <c r="AG345" s="168"/>
    </row>
    <row r="346" spans="31:33" ht="40" customHeight="1" x14ac:dyDescent="0.2">
      <c r="AE346" s="168"/>
      <c r="AF346" s="171"/>
      <c r="AG346" s="168"/>
    </row>
    <row r="347" spans="31:33" ht="40" customHeight="1" x14ac:dyDescent="0.2">
      <c r="AE347" s="168"/>
      <c r="AF347" s="171"/>
      <c r="AG347" s="168"/>
    </row>
    <row r="348" spans="31:33" ht="40" customHeight="1" x14ac:dyDescent="0.2">
      <c r="AE348" s="168"/>
      <c r="AF348" s="171"/>
      <c r="AG348" s="168"/>
    </row>
    <row r="349" spans="31:33" ht="40" customHeight="1" x14ac:dyDescent="0.2">
      <c r="AE349" s="168"/>
      <c r="AF349" s="171"/>
      <c r="AG349" s="168"/>
    </row>
    <row r="350" spans="31:33" ht="40" customHeight="1" x14ac:dyDescent="0.2">
      <c r="AE350" s="168"/>
      <c r="AF350" s="171"/>
      <c r="AG350" s="168"/>
    </row>
    <row r="351" spans="31:33" ht="40" customHeight="1" x14ac:dyDescent="0.2">
      <c r="AE351" s="168"/>
      <c r="AF351" s="171"/>
      <c r="AG351" s="168"/>
    </row>
    <row r="352" spans="31:33" ht="40" customHeight="1" x14ac:dyDescent="0.2">
      <c r="AE352" s="168"/>
      <c r="AF352" s="171"/>
      <c r="AG352" s="168"/>
    </row>
    <row r="353" spans="31:33" ht="40" customHeight="1" x14ac:dyDescent="0.2">
      <c r="AE353" s="168"/>
      <c r="AF353" s="171"/>
      <c r="AG353" s="168"/>
    </row>
    <row r="354" spans="31:33" ht="40" customHeight="1" x14ac:dyDescent="0.2">
      <c r="AE354" s="168"/>
      <c r="AF354" s="171"/>
      <c r="AG354" s="168"/>
    </row>
    <row r="355" spans="31:33" ht="40" customHeight="1" x14ac:dyDescent="0.2">
      <c r="AE355" s="168"/>
      <c r="AF355" s="171"/>
      <c r="AG355" s="168"/>
    </row>
    <row r="356" spans="31:33" ht="40" customHeight="1" x14ac:dyDescent="0.2">
      <c r="AE356" s="168"/>
      <c r="AF356" s="171"/>
      <c r="AG356" s="168"/>
    </row>
    <row r="357" spans="31:33" ht="40" customHeight="1" x14ac:dyDescent="0.2">
      <c r="AE357" s="168"/>
      <c r="AF357" s="171"/>
      <c r="AG357" s="168"/>
    </row>
    <row r="358" spans="31:33" ht="40" customHeight="1" x14ac:dyDescent="0.2">
      <c r="AE358" s="168"/>
      <c r="AF358" s="171"/>
      <c r="AG358" s="168"/>
    </row>
    <row r="359" spans="31:33" ht="40" customHeight="1" x14ac:dyDescent="0.2">
      <c r="AE359" s="168"/>
      <c r="AF359" s="171"/>
      <c r="AG359" s="168"/>
    </row>
    <row r="360" spans="31:33" ht="40" customHeight="1" x14ac:dyDescent="0.2">
      <c r="AE360" s="168"/>
      <c r="AF360" s="171"/>
      <c r="AG360" s="168"/>
    </row>
    <row r="361" spans="31:33" ht="40" customHeight="1" x14ac:dyDescent="0.2">
      <c r="AE361" s="168"/>
      <c r="AF361" s="171"/>
      <c r="AG361" s="168"/>
    </row>
    <row r="362" spans="31:33" ht="40" customHeight="1" x14ac:dyDescent="0.2">
      <c r="AE362" s="168"/>
      <c r="AF362" s="171"/>
      <c r="AG362" s="168"/>
    </row>
    <row r="363" spans="31:33" ht="40" customHeight="1" x14ac:dyDescent="0.2">
      <c r="AE363" s="168"/>
      <c r="AF363" s="171"/>
      <c r="AG363" s="168"/>
    </row>
    <row r="364" spans="31:33" ht="40" customHeight="1" x14ac:dyDescent="0.2">
      <c r="AE364" s="168"/>
      <c r="AF364" s="171"/>
      <c r="AG364" s="168"/>
    </row>
    <row r="365" spans="31:33" ht="40" customHeight="1" x14ac:dyDescent="0.2">
      <c r="AE365" s="168"/>
      <c r="AF365" s="171"/>
      <c r="AG365" s="168"/>
    </row>
    <row r="366" spans="31:33" ht="40" customHeight="1" x14ac:dyDescent="0.2">
      <c r="AE366" s="168"/>
      <c r="AF366" s="171"/>
      <c r="AG366" s="168"/>
    </row>
    <row r="367" spans="31:33" ht="40" customHeight="1" x14ac:dyDescent="0.2">
      <c r="AE367" s="168"/>
      <c r="AF367" s="171"/>
      <c r="AG367" s="168"/>
    </row>
    <row r="368" spans="31:33" ht="40" customHeight="1" x14ac:dyDescent="0.2">
      <c r="AE368" s="168"/>
      <c r="AF368" s="171"/>
      <c r="AG368" s="168"/>
    </row>
    <row r="369" spans="31:33" ht="40" customHeight="1" x14ac:dyDescent="0.2">
      <c r="AE369" s="168"/>
      <c r="AF369" s="171"/>
      <c r="AG369" s="168"/>
    </row>
    <row r="370" spans="31:33" ht="40" customHeight="1" x14ac:dyDescent="0.2">
      <c r="AE370" s="168"/>
      <c r="AF370" s="171"/>
      <c r="AG370" s="168"/>
    </row>
    <row r="371" spans="31:33" ht="40" customHeight="1" x14ac:dyDescent="0.2">
      <c r="AE371" s="168"/>
      <c r="AF371" s="171"/>
      <c r="AG371" s="168"/>
    </row>
    <row r="372" spans="31:33" ht="40" customHeight="1" x14ac:dyDescent="0.2">
      <c r="AE372" s="168"/>
      <c r="AF372" s="171"/>
      <c r="AG372" s="168"/>
    </row>
    <row r="373" spans="31:33" ht="40" customHeight="1" x14ac:dyDescent="0.2">
      <c r="AE373" s="168"/>
      <c r="AF373" s="171"/>
      <c r="AG373" s="168"/>
    </row>
    <row r="374" spans="31:33" ht="40" customHeight="1" x14ac:dyDescent="0.2">
      <c r="AE374" s="168"/>
      <c r="AF374" s="171"/>
      <c r="AG374" s="168"/>
    </row>
    <row r="375" spans="31:33" ht="40" customHeight="1" x14ac:dyDescent="0.2">
      <c r="AE375" s="168"/>
      <c r="AF375" s="171"/>
      <c r="AG375" s="168"/>
    </row>
    <row r="376" spans="31:33" ht="40" customHeight="1" x14ac:dyDescent="0.2">
      <c r="AE376" s="168"/>
      <c r="AF376" s="171"/>
      <c r="AG376" s="168"/>
    </row>
    <row r="377" spans="31:33" ht="40" customHeight="1" x14ac:dyDescent="0.2">
      <c r="AE377" s="168"/>
      <c r="AF377" s="171"/>
      <c r="AG377" s="168"/>
    </row>
    <row r="378" spans="31:33" ht="40" customHeight="1" x14ac:dyDescent="0.2">
      <c r="AE378" s="168"/>
      <c r="AF378" s="171"/>
      <c r="AG378" s="168"/>
    </row>
    <row r="379" spans="31:33" ht="40" customHeight="1" x14ac:dyDescent="0.2">
      <c r="AE379" s="168"/>
      <c r="AF379" s="171"/>
      <c r="AG379" s="168"/>
    </row>
    <row r="380" spans="31:33" ht="40" customHeight="1" x14ac:dyDescent="0.2">
      <c r="AE380" s="168"/>
      <c r="AF380" s="171"/>
      <c r="AG380" s="168"/>
    </row>
    <row r="381" spans="31:33" ht="40" customHeight="1" x14ac:dyDescent="0.2">
      <c r="AE381" s="168"/>
      <c r="AF381" s="171"/>
      <c r="AG381" s="168"/>
    </row>
    <row r="382" spans="31:33" ht="40" customHeight="1" x14ac:dyDescent="0.2">
      <c r="AE382" s="168"/>
      <c r="AF382" s="171"/>
      <c r="AG382" s="168"/>
    </row>
    <row r="383" spans="31:33" ht="40" customHeight="1" x14ac:dyDescent="0.2">
      <c r="AE383" s="168"/>
      <c r="AF383" s="171"/>
      <c r="AG383" s="168"/>
    </row>
    <row r="384" spans="31:33" ht="40" customHeight="1" x14ac:dyDescent="0.2">
      <c r="AE384" s="168"/>
      <c r="AF384" s="171"/>
      <c r="AG384" s="168"/>
    </row>
    <row r="385" spans="31:33" ht="40" customHeight="1" x14ac:dyDescent="0.2">
      <c r="AE385" s="168"/>
      <c r="AF385" s="171"/>
      <c r="AG385" s="168"/>
    </row>
    <row r="386" spans="31:33" ht="40" customHeight="1" x14ac:dyDescent="0.2">
      <c r="AE386" s="168"/>
      <c r="AF386" s="171"/>
      <c r="AG386" s="168"/>
    </row>
    <row r="387" spans="31:33" ht="40" customHeight="1" x14ac:dyDescent="0.2">
      <c r="AE387" s="168"/>
      <c r="AF387" s="171"/>
      <c r="AG387" s="168"/>
    </row>
    <row r="388" spans="31:33" ht="40" customHeight="1" x14ac:dyDescent="0.2">
      <c r="AE388" s="168"/>
      <c r="AF388" s="171"/>
      <c r="AG388" s="168"/>
    </row>
    <row r="389" spans="31:33" ht="40" customHeight="1" x14ac:dyDescent="0.2">
      <c r="AE389" s="168"/>
      <c r="AF389" s="171"/>
      <c r="AG389" s="168"/>
    </row>
    <row r="390" spans="31:33" ht="40" customHeight="1" x14ac:dyDescent="0.2">
      <c r="AE390" s="168"/>
      <c r="AF390" s="171"/>
      <c r="AG390" s="168"/>
    </row>
    <row r="391" spans="31:33" ht="40" customHeight="1" x14ac:dyDescent="0.2">
      <c r="AE391" s="168"/>
      <c r="AF391" s="171"/>
      <c r="AG391" s="168"/>
    </row>
    <row r="392" spans="31:33" ht="40" customHeight="1" x14ac:dyDescent="0.2">
      <c r="AE392" s="168"/>
      <c r="AF392" s="171"/>
      <c r="AG392" s="168"/>
    </row>
    <row r="393" spans="31:33" ht="40" customHeight="1" x14ac:dyDescent="0.2">
      <c r="AE393" s="168"/>
      <c r="AF393" s="171"/>
      <c r="AG393" s="168"/>
    </row>
    <row r="394" spans="31:33" ht="40" customHeight="1" x14ac:dyDescent="0.2">
      <c r="AE394" s="168"/>
      <c r="AF394" s="171"/>
      <c r="AG394" s="168"/>
    </row>
    <row r="395" spans="31:33" ht="40" customHeight="1" x14ac:dyDescent="0.2">
      <c r="AE395" s="168"/>
      <c r="AF395" s="171"/>
      <c r="AG395" s="168"/>
    </row>
    <row r="396" spans="31:33" ht="40" customHeight="1" x14ac:dyDescent="0.2">
      <c r="AE396" s="168"/>
      <c r="AF396" s="171"/>
      <c r="AG396" s="168"/>
    </row>
    <row r="397" spans="31:33" ht="40" customHeight="1" x14ac:dyDescent="0.2">
      <c r="AE397" s="168"/>
      <c r="AF397" s="171"/>
      <c r="AG397" s="168"/>
    </row>
    <row r="398" spans="31:33" ht="40" customHeight="1" x14ac:dyDescent="0.2">
      <c r="AE398" s="168"/>
      <c r="AF398" s="171"/>
      <c r="AG398" s="168"/>
    </row>
    <row r="399" spans="31:33" ht="40" customHeight="1" x14ac:dyDescent="0.2">
      <c r="AE399" s="168"/>
      <c r="AF399" s="171"/>
      <c r="AG399" s="168"/>
    </row>
    <row r="400" spans="31:33" ht="40" customHeight="1" x14ac:dyDescent="0.2">
      <c r="AE400" s="168"/>
      <c r="AF400" s="171"/>
      <c r="AG400" s="168"/>
    </row>
    <row r="401" spans="31:33" ht="40" customHeight="1" x14ac:dyDescent="0.2">
      <c r="AE401" s="168"/>
      <c r="AF401" s="171"/>
      <c r="AG401" s="168"/>
    </row>
    <row r="402" spans="31:33" ht="40" customHeight="1" x14ac:dyDescent="0.2">
      <c r="AE402" s="168"/>
      <c r="AF402" s="171"/>
      <c r="AG402" s="168"/>
    </row>
    <row r="403" spans="31:33" ht="40" customHeight="1" x14ac:dyDescent="0.2">
      <c r="AE403" s="168"/>
      <c r="AF403" s="171"/>
      <c r="AG403" s="168"/>
    </row>
    <row r="404" spans="31:33" ht="40" customHeight="1" x14ac:dyDescent="0.2">
      <c r="AE404" s="168"/>
      <c r="AF404" s="171"/>
      <c r="AG404" s="168"/>
    </row>
    <row r="405" spans="31:33" ht="40" customHeight="1" x14ac:dyDescent="0.2">
      <c r="AE405" s="168"/>
      <c r="AF405" s="171"/>
      <c r="AG405" s="168"/>
    </row>
    <row r="406" spans="31:33" ht="40" customHeight="1" x14ac:dyDescent="0.2">
      <c r="AE406" s="168"/>
      <c r="AF406" s="171"/>
      <c r="AG406" s="168"/>
    </row>
    <row r="407" spans="31:33" ht="40" customHeight="1" x14ac:dyDescent="0.2">
      <c r="AE407" s="168"/>
      <c r="AF407" s="171"/>
      <c r="AG407" s="168"/>
    </row>
    <row r="408" spans="31:33" ht="40" customHeight="1" x14ac:dyDescent="0.2">
      <c r="AE408" s="168"/>
      <c r="AF408" s="171"/>
      <c r="AG408" s="168"/>
    </row>
    <row r="409" spans="31:33" ht="40" customHeight="1" x14ac:dyDescent="0.2">
      <c r="AE409" s="168"/>
      <c r="AF409" s="171"/>
      <c r="AG409" s="168"/>
    </row>
    <row r="410" spans="31:33" ht="40" customHeight="1" x14ac:dyDescent="0.2">
      <c r="AE410" s="168"/>
      <c r="AF410" s="171"/>
      <c r="AG410" s="168"/>
    </row>
    <row r="411" spans="31:33" ht="40" customHeight="1" x14ac:dyDescent="0.2">
      <c r="AE411" s="168"/>
      <c r="AF411" s="171"/>
      <c r="AG411" s="168"/>
    </row>
    <row r="412" spans="31:33" ht="40" customHeight="1" x14ac:dyDescent="0.2">
      <c r="AE412" s="168"/>
      <c r="AF412" s="171"/>
      <c r="AG412" s="168"/>
    </row>
    <row r="413" spans="31:33" ht="40" customHeight="1" x14ac:dyDescent="0.2">
      <c r="AE413" s="168"/>
      <c r="AF413" s="171"/>
      <c r="AG413" s="168"/>
    </row>
    <row r="414" spans="31:33" ht="40" customHeight="1" x14ac:dyDescent="0.2">
      <c r="AE414" s="168"/>
      <c r="AF414" s="171"/>
      <c r="AG414" s="168"/>
    </row>
    <row r="415" spans="31:33" ht="40" customHeight="1" x14ac:dyDescent="0.2">
      <c r="AE415" s="168"/>
      <c r="AF415" s="171"/>
      <c r="AG415" s="168"/>
    </row>
    <row r="416" spans="31:33" ht="40" customHeight="1" x14ac:dyDescent="0.2">
      <c r="AE416" s="168"/>
      <c r="AF416" s="171"/>
      <c r="AG416" s="168"/>
    </row>
    <row r="417" spans="31:33" ht="40" customHeight="1" x14ac:dyDescent="0.2">
      <c r="AE417" s="168"/>
      <c r="AF417" s="171"/>
      <c r="AG417" s="168"/>
    </row>
    <row r="418" spans="31:33" ht="40" customHeight="1" x14ac:dyDescent="0.2">
      <c r="AE418" s="168"/>
      <c r="AF418" s="171"/>
      <c r="AG418" s="168"/>
    </row>
    <row r="419" spans="31:33" ht="40" customHeight="1" x14ac:dyDescent="0.2">
      <c r="AE419" s="168"/>
      <c r="AF419" s="171"/>
      <c r="AG419" s="168"/>
    </row>
    <row r="420" spans="31:33" ht="40" customHeight="1" x14ac:dyDescent="0.2">
      <c r="AE420" s="168"/>
      <c r="AF420" s="171"/>
      <c r="AG420" s="168"/>
    </row>
    <row r="421" spans="31:33" ht="40" customHeight="1" x14ac:dyDescent="0.2">
      <c r="AE421" s="168"/>
      <c r="AF421" s="171"/>
      <c r="AG421" s="168"/>
    </row>
    <row r="422" spans="31:33" ht="40" customHeight="1" x14ac:dyDescent="0.2">
      <c r="AE422" s="168"/>
      <c r="AF422" s="171"/>
      <c r="AG422" s="168"/>
    </row>
    <row r="423" spans="31:33" ht="40" customHeight="1" x14ac:dyDescent="0.2">
      <c r="AE423" s="168"/>
      <c r="AF423" s="171"/>
      <c r="AG423" s="168"/>
    </row>
    <row r="424" spans="31:33" ht="40" customHeight="1" x14ac:dyDescent="0.2">
      <c r="AE424" s="168"/>
      <c r="AF424" s="171"/>
      <c r="AG424" s="168"/>
    </row>
    <row r="425" spans="31:33" ht="40" customHeight="1" x14ac:dyDescent="0.2">
      <c r="AE425" s="168"/>
      <c r="AF425" s="171"/>
      <c r="AG425" s="168"/>
    </row>
    <row r="426" spans="31:33" ht="40" customHeight="1" x14ac:dyDescent="0.2">
      <c r="AE426" s="168"/>
      <c r="AF426" s="171"/>
      <c r="AG426" s="168"/>
    </row>
    <row r="427" spans="31:33" ht="40" customHeight="1" x14ac:dyDescent="0.2">
      <c r="AE427" s="168"/>
      <c r="AF427" s="171"/>
      <c r="AG427" s="168"/>
    </row>
    <row r="428" spans="31:33" ht="40" customHeight="1" x14ac:dyDescent="0.2">
      <c r="AE428" s="168"/>
      <c r="AF428" s="171"/>
      <c r="AG428" s="168"/>
    </row>
    <row r="429" spans="31:33" ht="40" customHeight="1" x14ac:dyDescent="0.2">
      <c r="AE429" s="168"/>
      <c r="AF429" s="171"/>
      <c r="AG429" s="168"/>
    </row>
    <row r="430" spans="31:33" ht="40" customHeight="1" x14ac:dyDescent="0.2">
      <c r="AE430" s="168"/>
      <c r="AF430" s="171"/>
      <c r="AG430" s="168"/>
    </row>
    <row r="431" spans="31:33" ht="40" customHeight="1" x14ac:dyDescent="0.2">
      <c r="AE431" s="168"/>
      <c r="AF431" s="171"/>
      <c r="AG431" s="168"/>
    </row>
    <row r="432" spans="31:33" ht="40" customHeight="1" x14ac:dyDescent="0.2">
      <c r="AE432" s="168"/>
      <c r="AF432" s="171"/>
      <c r="AG432" s="168"/>
    </row>
    <row r="433" spans="31:33" ht="40" customHeight="1" x14ac:dyDescent="0.2">
      <c r="AE433" s="168"/>
      <c r="AF433" s="171"/>
      <c r="AG433" s="168"/>
    </row>
    <row r="434" spans="31:33" ht="40" customHeight="1" x14ac:dyDescent="0.2">
      <c r="AE434" s="168"/>
      <c r="AF434" s="171"/>
      <c r="AG434" s="168"/>
    </row>
    <row r="435" spans="31:33" ht="40" customHeight="1" x14ac:dyDescent="0.2">
      <c r="AE435" s="168"/>
      <c r="AF435" s="171"/>
      <c r="AG435" s="168"/>
    </row>
    <row r="436" spans="31:33" ht="40" customHeight="1" x14ac:dyDescent="0.2">
      <c r="AE436" s="168"/>
      <c r="AF436" s="171"/>
      <c r="AG436" s="168"/>
    </row>
    <row r="437" spans="31:33" ht="40" customHeight="1" x14ac:dyDescent="0.2">
      <c r="AE437" s="168"/>
      <c r="AF437" s="171"/>
      <c r="AG437" s="168"/>
    </row>
    <row r="438" spans="31:33" ht="40" customHeight="1" x14ac:dyDescent="0.2">
      <c r="AE438" s="168"/>
      <c r="AF438" s="171"/>
      <c r="AG438" s="168"/>
    </row>
    <row r="439" spans="31:33" ht="40" customHeight="1" x14ac:dyDescent="0.2">
      <c r="AE439" s="168"/>
      <c r="AF439" s="171"/>
      <c r="AG439" s="168"/>
    </row>
    <row r="440" spans="31:33" ht="40" customHeight="1" x14ac:dyDescent="0.2">
      <c r="AE440" s="168"/>
      <c r="AF440" s="171"/>
      <c r="AG440" s="168"/>
    </row>
    <row r="441" spans="31:33" ht="40" customHeight="1" x14ac:dyDescent="0.2">
      <c r="AE441" s="168"/>
      <c r="AF441" s="171"/>
      <c r="AG441" s="168"/>
    </row>
    <row r="442" spans="31:33" ht="40" customHeight="1" x14ac:dyDescent="0.2">
      <c r="AE442" s="168"/>
      <c r="AF442" s="171"/>
      <c r="AG442" s="168"/>
    </row>
    <row r="443" spans="31:33" ht="40" customHeight="1" x14ac:dyDescent="0.2">
      <c r="AE443" s="168"/>
      <c r="AF443" s="171"/>
      <c r="AG443" s="168"/>
    </row>
    <row r="444" spans="31:33" ht="40" customHeight="1" x14ac:dyDescent="0.2">
      <c r="AE444" s="168"/>
      <c r="AF444" s="171"/>
      <c r="AG444" s="168"/>
    </row>
    <row r="445" spans="31:33" ht="40" customHeight="1" x14ac:dyDescent="0.2">
      <c r="AE445" s="168"/>
      <c r="AF445" s="171"/>
      <c r="AG445" s="168"/>
    </row>
    <row r="446" spans="31:33" ht="40" customHeight="1" x14ac:dyDescent="0.2">
      <c r="AE446" s="168"/>
      <c r="AF446" s="171"/>
      <c r="AG446" s="168"/>
    </row>
    <row r="447" spans="31:33" ht="40" customHeight="1" x14ac:dyDescent="0.2">
      <c r="AE447" s="168"/>
      <c r="AF447" s="171"/>
      <c r="AG447" s="168"/>
    </row>
    <row r="448" spans="31:33" ht="40" customHeight="1" x14ac:dyDescent="0.2">
      <c r="AE448" s="168"/>
      <c r="AF448" s="171"/>
      <c r="AG448" s="168"/>
    </row>
    <row r="449" spans="31:33" ht="40" customHeight="1" x14ac:dyDescent="0.2">
      <c r="AE449" s="168"/>
      <c r="AF449" s="171"/>
      <c r="AG449" s="168"/>
    </row>
    <row r="450" spans="31:33" ht="40" customHeight="1" x14ac:dyDescent="0.2">
      <c r="AE450" s="168"/>
      <c r="AF450" s="171"/>
      <c r="AG450" s="168"/>
    </row>
    <row r="451" spans="31:33" ht="40" customHeight="1" x14ac:dyDescent="0.2">
      <c r="AE451" s="168"/>
      <c r="AF451" s="171"/>
      <c r="AG451" s="168"/>
    </row>
    <row r="452" spans="31:33" ht="40" customHeight="1" x14ac:dyDescent="0.2">
      <c r="AE452" s="168"/>
      <c r="AF452" s="171"/>
      <c r="AG452" s="168"/>
    </row>
    <row r="453" spans="31:33" ht="40" customHeight="1" x14ac:dyDescent="0.2">
      <c r="AE453" s="168"/>
      <c r="AF453" s="171"/>
      <c r="AG453" s="168"/>
    </row>
    <row r="454" spans="31:33" ht="40" customHeight="1" x14ac:dyDescent="0.2">
      <c r="AE454" s="168"/>
      <c r="AF454" s="171"/>
      <c r="AG454" s="168"/>
    </row>
    <row r="455" spans="31:33" ht="40" customHeight="1" x14ac:dyDescent="0.2">
      <c r="AE455" s="168"/>
      <c r="AF455" s="171"/>
      <c r="AG455" s="168"/>
    </row>
    <row r="456" spans="31:33" ht="40" customHeight="1" x14ac:dyDescent="0.2">
      <c r="AE456" s="168"/>
      <c r="AF456" s="171"/>
      <c r="AG456" s="168"/>
    </row>
    <row r="457" spans="31:33" ht="40" customHeight="1" x14ac:dyDescent="0.2">
      <c r="AE457" s="168"/>
      <c r="AF457" s="171"/>
      <c r="AG457" s="168"/>
    </row>
    <row r="458" spans="31:33" ht="40" customHeight="1" x14ac:dyDescent="0.2">
      <c r="AE458" s="168"/>
      <c r="AF458" s="171"/>
      <c r="AG458" s="168"/>
    </row>
    <row r="459" spans="31:33" ht="40" customHeight="1" x14ac:dyDescent="0.2">
      <c r="AE459" s="168"/>
      <c r="AF459" s="171"/>
      <c r="AG459" s="168"/>
    </row>
    <row r="460" spans="31:33" ht="40" customHeight="1" x14ac:dyDescent="0.2">
      <c r="AE460" s="168"/>
      <c r="AF460" s="171"/>
      <c r="AG460" s="168"/>
    </row>
    <row r="461" spans="31:33" ht="40" customHeight="1" x14ac:dyDescent="0.2">
      <c r="AE461" s="168"/>
      <c r="AF461" s="171"/>
      <c r="AG461" s="168"/>
    </row>
    <row r="462" spans="31:33" ht="40" customHeight="1" x14ac:dyDescent="0.2">
      <c r="AE462" s="168"/>
      <c r="AF462" s="171"/>
      <c r="AG462" s="168"/>
    </row>
    <row r="463" spans="31:33" ht="40" customHeight="1" x14ac:dyDescent="0.2">
      <c r="AE463" s="168"/>
      <c r="AF463" s="171"/>
      <c r="AG463" s="168"/>
    </row>
    <row r="464" spans="31:33" ht="40" customHeight="1" x14ac:dyDescent="0.2">
      <c r="AE464" s="168"/>
      <c r="AF464" s="171"/>
      <c r="AG464" s="168"/>
    </row>
    <row r="465" spans="31:33" ht="40" customHeight="1" x14ac:dyDescent="0.2">
      <c r="AE465" s="168"/>
      <c r="AF465" s="171"/>
      <c r="AG465" s="168"/>
    </row>
    <row r="466" spans="31:33" ht="40" customHeight="1" x14ac:dyDescent="0.2">
      <c r="AE466" s="168"/>
      <c r="AF466" s="171"/>
      <c r="AG466" s="168"/>
    </row>
    <row r="467" spans="31:33" ht="40" customHeight="1" x14ac:dyDescent="0.2">
      <c r="AE467" s="168"/>
      <c r="AF467" s="171"/>
      <c r="AG467" s="168"/>
    </row>
    <row r="468" spans="31:33" ht="40" customHeight="1" x14ac:dyDescent="0.2">
      <c r="AE468" s="168"/>
      <c r="AF468" s="171"/>
      <c r="AG468" s="168"/>
    </row>
    <row r="469" spans="31:33" ht="40" customHeight="1" x14ac:dyDescent="0.2">
      <c r="AE469" s="168"/>
      <c r="AF469" s="171"/>
      <c r="AG469" s="168"/>
    </row>
    <row r="470" spans="31:33" ht="40" customHeight="1" x14ac:dyDescent="0.2">
      <c r="AE470" s="168"/>
      <c r="AF470" s="171"/>
      <c r="AG470" s="168"/>
    </row>
    <row r="471" spans="31:33" ht="40" customHeight="1" x14ac:dyDescent="0.2">
      <c r="AE471" s="168"/>
      <c r="AF471" s="171"/>
      <c r="AG471" s="168"/>
    </row>
    <row r="472" spans="31:33" ht="40" customHeight="1" x14ac:dyDescent="0.2">
      <c r="AE472" s="168"/>
      <c r="AF472" s="171"/>
      <c r="AG472" s="168"/>
    </row>
    <row r="473" spans="31:33" ht="40" customHeight="1" x14ac:dyDescent="0.2">
      <c r="AE473" s="168"/>
      <c r="AF473" s="171"/>
      <c r="AG473" s="168"/>
    </row>
    <row r="474" spans="31:33" ht="40" customHeight="1" x14ac:dyDescent="0.2">
      <c r="AE474" s="168"/>
      <c r="AF474" s="171"/>
      <c r="AG474" s="168"/>
    </row>
    <row r="475" spans="31:33" ht="40" customHeight="1" x14ac:dyDescent="0.2">
      <c r="AE475" s="168"/>
      <c r="AF475" s="171"/>
      <c r="AG475" s="168"/>
    </row>
    <row r="476" spans="31:33" ht="40" customHeight="1" x14ac:dyDescent="0.2">
      <c r="AE476" s="168"/>
      <c r="AF476" s="171"/>
      <c r="AG476" s="168"/>
    </row>
    <row r="477" spans="31:33" ht="40" customHeight="1" x14ac:dyDescent="0.2">
      <c r="AE477" s="168"/>
      <c r="AF477" s="171"/>
      <c r="AG477" s="168"/>
    </row>
    <row r="478" spans="31:33" ht="40" customHeight="1" x14ac:dyDescent="0.2">
      <c r="AE478" s="168"/>
      <c r="AF478" s="171"/>
      <c r="AG478" s="168"/>
    </row>
    <row r="479" spans="31:33" ht="40" customHeight="1" x14ac:dyDescent="0.2">
      <c r="AE479" s="168"/>
      <c r="AF479" s="171"/>
      <c r="AG479" s="168"/>
    </row>
    <row r="480" spans="31:33" ht="40" customHeight="1" x14ac:dyDescent="0.2">
      <c r="AE480" s="168"/>
      <c r="AF480" s="171"/>
      <c r="AG480" s="168"/>
    </row>
    <row r="481" spans="31:33" ht="40" customHeight="1" x14ac:dyDescent="0.2">
      <c r="AE481" s="168"/>
      <c r="AF481" s="171"/>
      <c r="AG481" s="168"/>
    </row>
    <row r="482" spans="31:33" ht="40" customHeight="1" x14ac:dyDescent="0.2">
      <c r="AE482" s="168"/>
      <c r="AF482" s="171"/>
      <c r="AG482" s="168"/>
    </row>
    <row r="483" spans="31:33" ht="40" customHeight="1" x14ac:dyDescent="0.2">
      <c r="AE483" s="168"/>
      <c r="AF483" s="171"/>
      <c r="AG483" s="168"/>
    </row>
    <row r="484" spans="31:33" ht="40" customHeight="1" x14ac:dyDescent="0.2">
      <c r="AE484" s="168"/>
      <c r="AF484" s="171"/>
      <c r="AG484" s="168"/>
    </row>
    <row r="485" spans="31:33" ht="40" customHeight="1" x14ac:dyDescent="0.2">
      <c r="AE485" s="168"/>
      <c r="AF485" s="171"/>
      <c r="AG485" s="168"/>
    </row>
    <row r="486" spans="31:33" ht="40" customHeight="1" x14ac:dyDescent="0.2">
      <c r="AE486" s="168"/>
      <c r="AF486" s="171"/>
      <c r="AG486" s="168"/>
    </row>
    <row r="487" spans="31:33" ht="40" customHeight="1" x14ac:dyDescent="0.2">
      <c r="AE487" s="168"/>
      <c r="AF487" s="171"/>
      <c r="AG487" s="168"/>
    </row>
    <row r="488" spans="31:33" ht="40" customHeight="1" x14ac:dyDescent="0.2">
      <c r="AE488" s="168"/>
      <c r="AF488" s="171"/>
      <c r="AG488" s="168"/>
    </row>
    <row r="489" spans="31:33" ht="40" customHeight="1" x14ac:dyDescent="0.2">
      <c r="AE489" s="168"/>
      <c r="AF489" s="171"/>
      <c r="AG489" s="168"/>
    </row>
    <row r="490" spans="31:33" ht="40" customHeight="1" x14ac:dyDescent="0.2">
      <c r="AE490" s="168"/>
      <c r="AF490" s="171"/>
      <c r="AG490" s="168"/>
    </row>
    <row r="491" spans="31:33" ht="40" customHeight="1" x14ac:dyDescent="0.2">
      <c r="AE491" s="168"/>
      <c r="AF491" s="171"/>
      <c r="AG491" s="168"/>
    </row>
    <row r="492" spans="31:33" ht="40" customHeight="1" x14ac:dyDescent="0.2">
      <c r="AE492" s="168"/>
      <c r="AF492" s="171"/>
      <c r="AG492" s="168"/>
    </row>
    <row r="493" spans="31:33" ht="40" customHeight="1" x14ac:dyDescent="0.2">
      <c r="AE493" s="168"/>
      <c r="AF493" s="171"/>
      <c r="AG493" s="168"/>
    </row>
    <row r="494" spans="31:33" ht="40" customHeight="1" x14ac:dyDescent="0.2">
      <c r="AE494" s="168"/>
      <c r="AF494" s="171"/>
      <c r="AG494" s="168"/>
    </row>
    <row r="495" spans="31:33" ht="40" customHeight="1" x14ac:dyDescent="0.2">
      <c r="AE495" s="168"/>
      <c r="AF495" s="171"/>
      <c r="AG495" s="168"/>
    </row>
    <row r="496" spans="31:33" ht="40" customHeight="1" x14ac:dyDescent="0.2">
      <c r="AE496" s="168"/>
      <c r="AF496" s="171"/>
      <c r="AG496" s="168"/>
    </row>
    <row r="497" spans="31:33" ht="40" customHeight="1" x14ac:dyDescent="0.2">
      <c r="AE497" s="168"/>
      <c r="AF497" s="171"/>
      <c r="AG497" s="168"/>
    </row>
    <row r="498" spans="31:33" ht="40" customHeight="1" x14ac:dyDescent="0.2">
      <c r="AE498" s="168"/>
      <c r="AF498" s="171"/>
      <c r="AG498" s="168"/>
    </row>
    <row r="499" spans="31:33" ht="40" customHeight="1" x14ac:dyDescent="0.2">
      <c r="AE499" s="168"/>
      <c r="AF499" s="171"/>
      <c r="AG499" s="168"/>
    </row>
    <row r="500" spans="31:33" ht="40" customHeight="1" x14ac:dyDescent="0.2">
      <c r="AE500" s="168"/>
      <c r="AF500" s="171"/>
      <c r="AG500" s="168"/>
    </row>
    <row r="501" spans="31:33" ht="40" customHeight="1" x14ac:dyDescent="0.2">
      <c r="AE501" s="168"/>
      <c r="AF501" s="171"/>
      <c r="AG501" s="168"/>
    </row>
    <row r="502" spans="31:33" ht="40" customHeight="1" x14ac:dyDescent="0.2">
      <c r="AE502" s="168"/>
      <c r="AF502" s="171"/>
      <c r="AG502" s="168"/>
    </row>
    <row r="503" spans="31:33" ht="40" customHeight="1" x14ac:dyDescent="0.2">
      <c r="AE503" s="168"/>
      <c r="AF503" s="171"/>
      <c r="AG503" s="168"/>
    </row>
    <row r="504" spans="31:33" ht="40" customHeight="1" x14ac:dyDescent="0.2">
      <c r="AE504" s="168"/>
      <c r="AF504" s="171"/>
      <c r="AG504" s="168"/>
    </row>
    <row r="505" spans="31:33" ht="40" customHeight="1" x14ac:dyDescent="0.2">
      <c r="AE505" s="168"/>
      <c r="AF505" s="171"/>
      <c r="AG505" s="168"/>
    </row>
    <row r="506" spans="31:33" ht="40" customHeight="1" x14ac:dyDescent="0.2">
      <c r="AE506" s="168"/>
      <c r="AF506" s="171"/>
      <c r="AG506" s="168"/>
    </row>
    <row r="507" spans="31:33" ht="40" customHeight="1" x14ac:dyDescent="0.2">
      <c r="AE507" s="168"/>
      <c r="AF507" s="171"/>
      <c r="AG507" s="168"/>
    </row>
    <row r="508" spans="31:33" ht="40" customHeight="1" x14ac:dyDescent="0.2">
      <c r="AE508" s="168"/>
      <c r="AF508" s="171"/>
      <c r="AG508" s="168"/>
    </row>
    <row r="509" spans="31:33" ht="40" customHeight="1" x14ac:dyDescent="0.2">
      <c r="AE509" s="168"/>
      <c r="AF509" s="171"/>
      <c r="AG509" s="168"/>
    </row>
    <row r="510" spans="31:33" ht="40" customHeight="1" x14ac:dyDescent="0.2">
      <c r="AE510" s="168"/>
      <c r="AF510" s="171"/>
      <c r="AG510" s="168"/>
    </row>
    <row r="511" spans="31:33" ht="40" customHeight="1" x14ac:dyDescent="0.2">
      <c r="AE511" s="168"/>
      <c r="AF511" s="171"/>
      <c r="AG511" s="168"/>
    </row>
    <row r="512" spans="31:33" ht="40" customHeight="1" x14ac:dyDescent="0.2">
      <c r="AE512" s="168"/>
      <c r="AF512" s="171"/>
      <c r="AG512" s="168"/>
    </row>
    <row r="513" spans="31:33" ht="40" customHeight="1" x14ac:dyDescent="0.2">
      <c r="AE513" s="168"/>
      <c r="AF513" s="171"/>
      <c r="AG513" s="168"/>
    </row>
    <row r="514" spans="31:33" ht="40" customHeight="1" x14ac:dyDescent="0.2">
      <c r="AE514" s="168"/>
      <c r="AF514" s="171"/>
      <c r="AG514" s="168"/>
    </row>
    <row r="515" spans="31:33" ht="40" customHeight="1" x14ac:dyDescent="0.2">
      <c r="AE515" s="168"/>
      <c r="AF515" s="171"/>
      <c r="AG515" s="168"/>
    </row>
    <row r="516" spans="31:33" ht="40" customHeight="1" x14ac:dyDescent="0.2">
      <c r="AE516" s="168"/>
      <c r="AF516" s="171"/>
      <c r="AG516" s="168"/>
    </row>
    <row r="517" spans="31:33" ht="40" customHeight="1" x14ac:dyDescent="0.2">
      <c r="AE517" s="168"/>
      <c r="AF517" s="171"/>
      <c r="AG517" s="168"/>
    </row>
    <row r="518" spans="31:33" ht="40" customHeight="1" x14ac:dyDescent="0.2">
      <c r="AE518" s="168"/>
      <c r="AF518" s="171"/>
      <c r="AG518" s="168"/>
    </row>
    <row r="519" spans="31:33" ht="40" customHeight="1" x14ac:dyDescent="0.2">
      <c r="AE519" s="168"/>
      <c r="AF519" s="171"/>
      <c r="AG519" s="168"/>
    </row>
    <row r="520" spans="31:33" ht="40" customHeight="1" x14ac:dyDescent="0.2">
      <c r="AE520" s="168"/>
      <c r="AF520" s="171"/>
      <c r="AG520" s="168"/>
    </row>
    <row r="521" spans="31:33" ht="40" customHeight="1" x14ac:dyDescent="0.2">
      <c r="AE521" s="168"/>
      <c r="AF521" s="171"/>
      <c r="AG521" s="168"/>
    </row>
    <row r="522" spans="31:33" ht="40" customHeight="1" x14ac:dyDescent="0.2">
      <c r="AE522" s="168"/>
      <c r="AF522" s="171"/>
      <c r="AG522" s="168"/>
    </row>
    <row r="523" spans="31:33" ht="40" customHeight="1" x14ac:dyDescent="0.2">
      <c r="AE523" s="168"/>
      <c r="AF523" s="171"/>
      <c r="AG523" s="168"/>
    </row>
    <row r="524" spans="31:33" ht="40" customHeight="1" x14ac:dyDescent="0.2">
      <c r="AE524" s="168"/>
      <c r="AF524" s="171"/>
      <c r="AG524" s="168"/>
    </row>
    <row r="525" spans="31:33" ht="40" customHeight="1" x14ac:dyDescent="0.2">
      <c r="AE525" s="168"/>
      <c r="AF525" s="171"/>
      <c r="AG525" s="168"/>
    </row>
    <row r="526" spans="31:33" ht="40" customHeight="1" x14ac:dyDescent="0.2">
      <c r="AE526" s="168"/>
      <c r="AF526" s="171"/>
      <c r="AG526" s="168"/>
    </row>
  </sheetData>
  <autoFilter ref="A5:AP80" xr:uid="{00000000-0001-0000-0100-000000000000}"/>
  <mergeCells count="13">
    <mergeCell ref="A28:A32"/>
    <mergeCell ref="A33:A38"/>
    <mergeCell ref="A108:A109"/>
    <mergeCell ref="A3:AP3"/>
    <mergeCell ref="A4:AP4"/>
    <mergeCell ref="A57:A64"/>
    <mergeCell ref="A66:A81"/>
    <mergeCell ref="A47:A56"/>
    <mergeCell ref="A39:A46"/>
    <mergeCell ref="A6:A27"/>
    <mergeCell ref="F77:M77"/>
    <mergeCell ref="F82:M82"/>
    <mergeCell ref="F80:M80"/>
  </mergeCells>
  <phoneticPr fontId="30" type="noConversion"/>
  <conditionalFormatting sqref="B66">
    <cfRule type="expression" dxfId="175" priority="62">
      <formula>#REF!=$D66</formula>
    </cfRule>
    <cfRule type="expression" dxfId="174" priority="63">
      <formula>#REF!&gt;$D66</formula>
    </cfRule>
    <cfRule type="expression" dxfId="173" priority="64">
      <formula>#REF!&lt;$D66</formula>
    </cfRule>
  </conditionalFormatting>
  <conditionalFormatting sqref="B83:B98">
    <cfRule type="expression" dxfId="172" priority="41">
      <formula>#REF!=$D83</formula>
    </cfRule>
    <cfRule type="expression" dxfId="171" priority="42">
      <formula>#REF!&gt;$D83</formula>
    </cfRule>
    <cfRule type="expression" dxfId="170" priority="43">
      <formula>#REF!&lt;$D83</formula>
    </cfRule>
  </conditionalFormatting>
  <conditionalFormatting sqref="B109:B110">
    <cfRule type="expression" dxfId="169" priority="59">
      <formula>#REF!=$D109</formula>
    </cfRule>
    <cfRule type="expression" dxfId="168" priority="60">
      <formula>#REF!&gt;$D109</formula>
    </cfRule>
    <cfRule type="expression" dxfId="167" priority="61">
      <formula>#REF!&lt;$D109</formula>
    </cfRule>
  </conditionalFormatting>
  <conditionalFormatting sqref="D84:D98">
    <cfRule type="expression" dxfId="166" priority="38">
      <formula>#REF!=$D84</formula>
    </cfRule>
    <cfRule type="expression" dxfId="165" priority="39">
      <formula>#REF!&gt;$D84</formula>
    </cfRule>
    <cfRule type="expression" dxfId="164" priority="40">
      <formula>#REF!&lt;$D84</formula>
    </cfRule>
  </conditionalFormatting>
  <conditionalFormatting sqref="Y34 AA34">
    <cfRule type="cellIs" dxfId="163" priority="52" operator="lessThan">
      <formula>0</formula>
    </cfRule>
    <cfRule type="cellIs" dxfId="162" priority="53" operator="greaterThan">
      <formula>0</formula>
    </cfRule>
  </conditionalFormatting>
  <conditionalFormatting sqref="Y84:Y99 AA84:AA99 AC84:AC99 AE84:AE99">
    <cfRule type="cellIs" dxfId="161" priority="32" operator="lessThan">
      <formula>0</formula>
    </cfRule>
    <cfRule type="cellIs" dxfId="160" priority="33" operator="greaterThan">
      <formula>0</formula>
    </cfRule>
  </conditionalFormatting>
  <conditionalFormatting sqref="Y101 AA101 AC101 AE101">
    <cfRule type="cellIs" dxfId="159" priority="26" operator="lessThan">
      <formula>0</formula>
    </cfRule>
    <cfRule type="cellIs" dxfId="158" priority="27" operator="greaterThan">
      <formula>0</formula>
    </cfRule>
  </conditionalFormatting>
  <conditionalFormatting sqref="AC6:AC26 Y20:Y22 AA20:AA22 AE21:AF26">
    <cfRule type="cellIs" dxfId="157" priority="11" operator="lessThan">
      <formula>0</formula>
    </cfRule>
    <cfRule type="cellIs" dxfId="156" priority="12" operator="greaterThan">
      <formula>0</formula>
    </cfRule>
  </conditionalFormatting>
  <conditionalFormatting sqref="AC28:AC82 AE32:AE70 Y70 AA70">
    <cfRule type="cellIs" dxfId="155" priority="22" operator="lessThan">
      <formula>0</formula>
    </cfRule>
    <cfRule type="cellIs" dxfId="154" priority="23" operator="greaterThan">
      <formula>0</formula>
    </cfRule>
  </conditionalFormatting>
  <conditionalFormatting sqref="AE20:AE22">
    <cfRule type="cellIs" dxfId="153" priority="36" operator="lessThan">
      <formula>0</formula>
    </cfRule>
    <cfRule type="cellIs" dxfId="152" priority="37" operator="greaterThan">
      <formula>0</formula>
    </cfRule>
  </conditionalFormatting>
  <conditionalFormatting sqref="AE31:AF31">
    <cfRule type="cellIs" dxfId="151" priority="28" operator="lessThan">
      <formula>0</formula>
    </cfRule>
    <cfRule type="cellIs" dxfId="150" priority="29" operator="greaterThan">
      <formula>0</formula>
    </cfRule>
  </conditionalFormatting>
  <conditionalFormatting sqref="AE6:AG18 AE19:AF19 AF27 AE28:AG30 AF32 AF33:AG33 AF35:AG36 AF37 AF38:AG69 AE71:AG82">
    <cfRule type="cellIs" dxfId="149" priority="71" operator="lessThan">
      <formula>0</formula>
    </cfRule>
    <cfRule type="cellIs" dxfId="148" priority="72" operator="greaterThan">
      <formula>0</formula>
    </cfRule>
  </conditionalFormatting>
  <conditionalFormatting sqref="AF83">
    <cfRule type="cellIs" dxfId="147" priority="57" operator="lessThan">
      <formula>0</formula>
    </cfRule>
    <cfRule type="cellIs" dxfId="146" priority="58" operator="greaterThan">
      <formula>0</formula>
    </cfRule>
  </conditionalFormatting>
  <conditionalFormatting sqref="AF103:AF112">
    <cfRule type="cellIs" dxfId="145" priority="5" operator="lessThan">
      <formula>0</formula>
    </cfRule>
    <cfRule type="cellIs" dxfId="144" priority="6" operator="greaterThan">
      <formula>0</formula>
    </cfRule>
  </conditionalFormatting>
  <conditionalFormatting sqref="AK6:AL112 AJ1:AL4 AJ113:AL1048576">
    <cfRule type="cellIs" dxfId="143" priority="4" operator="greaterThan">
      <formula>0</formula>
    </cfRule>
  </conditionalFormatting>
  <conditionalFormatting sqref="AK6:AL112 AJ1:AL4 AJ113:AL1048576">
    <cfRule type="cellIs" dxfId="142" priority="3" operator="lessThan">
      <formula>0</formula>
    </cfRule>
  </conditionalFormatting>
  <conditionalFormatting sqref="AL1:AL4 AL6:AL1048576">
    <cfRule type="cellIs" dxfId="141" priority="1" operator="lessThan">
      <formula>0</formula>
    </cfRule>
    <cfRule type="cellIs" dxfId="140" priority="2" operator="greaterThan">
      <formula>0</formula>
    </cfRule>
  </conditionalFormatting>
  <printOptions horizontalCentered="1" verticalCentered="1"/>
  <pageMargins left="0.2" right="0.2" top="0.2" bottom="0.2" header="0.31" footer="0.12000000000000001"/>
  <pageSetup paperSize="9" scale="37" fitToHeight="0" orientation="landscape" r:id="rId1"/>
  <drawing r:id="rId2"/>
  <legacyDrawing r:id="rId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8000"/>
    <pageSetUpPr fitToPage="1"/>
  </sheetPr>
  <dimension ref="A1:AQ174"/>
  <sheetViews>
    <sheetView zoomScaleNormal="100" workbookViewId="0">
      <pane xSplit="4" topLeftCell="G1" activePane="topRight" state="frozen"/>
      <selection pane="topRight" activeCell="AM7" sqref="AM7"/>
    </sheetView>
  </sheetViews>
  <sheetFormatPr baseColWidth="10" defaultColWidth="10.7109375" defaultRowHeight="50" customHeight="1" x14ac:dyDescent="0.2"/>
  <cols>
    <col min="1" max="1" width="6.85546875" style="174" customWidth="1"/>
    <col min="2" max="2" width="54.28515625" style="933" customWidth="1"/>
    <col min="3" max="3" width="11.85546875" style="178" customWidth="1"/>
    <col min="4" max="4" width="13" style="529" bestFit="1" customWidth="1"/>
    <col min="5" max="5" width="12.28515625" style="178" bestFit="1" customWidth="1"/>
    <col min="6" max="6" width="11.7109375" style="170" bestFit="1" customWidth="1"/>
    <col min="7" max="7" width="7.7109375" style="530" bestFit="1" customWidth="1"/>
    <col min="8" max="8" width="12.28515625" style="175" hidden="1" customWidth="1"/>
    <col min="9" max="9" width="19" style="168" hidden="1" customWidth="1"/>
    <col min="10" max="10" width="16.42578125" style="169" hidden="1" customWidth="1"/>
    <col min="11" max="11" width="8.7109375" style="170" hidden="1" customWidth="1"/>
    <col min="12" max="12" width="19.28515625" style="170" hidden="1" customWidth="1"/>
    <col min="13" max="13" width="13.42578125" style="168" hidden="1" customWidth="1"/>
    <col min="14" max="14" width="20.28515625" style="171" hidden="1" customWidth="1"/>
    <col min="15" max="15" width="8.7109375" style="176" hidden="1" customWidth="1"/>
    <col min="16" max="16" width="24.42578125" style="167" hidden="1" customWidth="1"/>
    <col min="17" max="17" width="19.7109375" style="168" hidden="1" customWidth="1"/>
    <col min="18" max="18" width="14.7109375" style="171" hidden="1" customWidth="1"/>
    <col min="19" max="19" width="8.7109375" style="171" hidden="1" customWidth="1"/>
    <col min="20" max="20" width="17.5703125" style="176" hidden="1" customWidth="1"/>
    <col min="21" max="21" width="19.7109375" style="168" hidden="1" customWidth="1"/>
    <col min="22" max="22" width="16.7109375" style="171" hidden="1" customWidth="1"/>
    <col min="23" max="23" width="8.7109375" style="176" hidden="1" customWidth="1"/>
    <col min="24" max="24" width="17.85546875" style="176" hidden="1" customWidth="1"/>
    <col min="25" max="25" width="19.7109375" style="168" hidden="1" customWidth="1"/>
    <col min="26" max="26" width="19.7109375" style="315" hidden="1" customWidth="1"/>
    <col min="27" max="27" width="9.42578125" style="168" hidden="1" customWidth="1"/>
    <col min="28" max="28" width="11.5703125" style="168" hidden="1" customWidth="1"/>
    <col min="29" max="29" width="19.7109375" style="168" hidden="1" customWidth="1"/>
    <col min="30" max="30" width="19.7109375" style="171" hidden="1" customWidth="1"/>
    <col min="31" max="31" width="8.28515625" style="168" customWidth="1"/>
    <col min="32" max="32" width="19.7109375" style="168" hidden="1" customWidth="1"/>
    <col min="33" max="33" width="19.7109375" style="309" hidden="1" customWidth="1"/>
    <col min="34" max="34" width="19.7109375" style="325" hidden="1" customWidth="1"/>
    <col min="35" max="35" width="11.140625" style="171" customWidth="1"/>
    <col min="36" max="36" width="8.42578125" style="172" customWidth="1"/>
    <col min="37" max="37" width="13.140625" style="899" customWidth="1"/>
    <col min="38" max="38" width="13.140625" style="726" customWidth="1"/>
    <col min="39" max="39" width="18.140625" style="178" bestFit="1" customWidth="1"/>
    <col min="40" max="40" width="31.7109375" style="178" bestFit="1" customWidth="1"/>
    <col min="41" max="41" width="30.7109375" style="178" bestFit="1" customWidth="1"/>
    <col min="42" max="42" width="15.28515625" style="296" bestFit="1" customWidth="1"/>
    <col min="43" max="43" width="19" style="44" bestFit="1" customWidth="1"/>
    <col min="44" max="16384" width="10.7109375" style="44"/>
  </cols>
  <sheetData>
    <row r="1" spans="1:43" ht="50" customHeight="1" thickBot="1" x14ac:dyDescent="0.25">
      <c r="A1" s="34"/>
      <c r="B1" s="900" t="s">
        <v>456</v>
      </c>
      <c r="C1" s="36"/>
      <c r="D1" s="489"/>
      <c r="E1" s="490"/>
      <c r="F1" s="491"/>
      <c r="G1" s="494"/>
      <c r="H1" s="37"/>
      <c r="I1" s="38"/>
      <c r="J1" s="39"/>
      <c r="K1" s="37"/>
      <c r="L1" s="37"/>
      <c r="M1" s="38"/>
      <c r="N1" s="40"/>
      <c r="O1" s="41"/>
      <c r="P1" s="203"/>
      <c r="Q1" s="38"/>
      <c r="R1" s="40"/>
      <c r="S1" s="40"/>
      <c r="T1" s="41"/>
      <c r="U1" s="38"/>
      <c r="V1" s="40"/>
      <c r="W1" s="41"/>
      <c r="X1" s="41"/>
      <c r="Y1" s="38"/>
      <c r="Z1" s="314"/>
      <c r="AA1" s="38"/>
      <c r="AB1" s="38"/>
      <c r="AC1" s="38"/>
      <c r="AD1" s="650"/>
      <c r="AE1" s="494"/>
      <c r="AF1" s="494"/>
      <c r="AG1" s="302"/>
      <c r="AH1" s="38"/>
      <c r="AI1" s="650"/>
      <c r="AJ1" s="40"/>
      <c r="AK1" s="895"/>
      <c r="AL1" s="724"/>
      <c r="AM1" s="38"/>
      <c r="AN1" s="42"/>
      <c r="AO1" s="43"/>
      <c r="AP1" s="43"/>
      <c r="AQ1" s="43"/>
    </row>
    <row r="2" spans="1:43" s="53" customFormat="1" ht="50" customHeight="1" thickBot="1" x14ac:dyDescent="0.25">
      <c r="A2" s="838" t="s">
        <v>660</v>
      </c>
      <c r="B2" s="839"/>
      <c r="C2" s="839"/>
      <c r="D2" s="839"/>
      <c r="E2" s="839"/>
      <c r="F2" s="839"/>
      <c r="G2" s="839"/>
      <c r="H2" s="839"/>
      <c r="I2" s="839"/>
      <c r="J2" s="839"/>
      <c r="K2" s="839"/>
      <c r="L2" s="839"/>
      <c r="M2" s="839"/>
      <c r="N2" s="839"/>
      <c r="O2" s="839"/>
      <c r="P2" s="839"/>
      <c r="Q2" s="839"/>
      <c r="R2" s="839"/>
      <c r="S2" s="839"/>
      <c r="T2" s="839"/>
      <c r="U2" s="839"/>
      <c r="V2" s="839"/>
      <c r="W2" s="839"/>
      <c r="X2" s="839"/>
      <c r="Y2" s="839"/>
      <c r="Z2" s="839"/>
      <c r="AA2" s="839"/>
      <c r="AB2" s="839"/>
      <c r="AC2" s="839"/>
      <c r="AD2" s="839"/>
      <c r="AE2" s="839"/>
      <c r="AF2" s="839"/>
      <c r="AG2" s="839"/>
      <c r="AH2" s="839"/>
      <c r="AI2" s="839"/>
      <c r="AJ2" s="839"/>
      <c r="AK2" s="839"/>
      <c r="AL2" s="839"/>
      <c r="AM2" s="839"/>
      <c r="AN2" s="839"/>
      <c r="AO2" s="839"/>
      <c r="AP2" s="839"/>
      <c r="AQ2" s="840"/>
    </row>
    <row r="3" spans="1:43" ht="50" customHeight="1" thickBot="1" x14ac:dyDescent="0.25">
      <c r="A3" s="841" t="s">
        <v>688</v>
      </c>
      <c r="B3" s="842"/>
      <c r="C3" s="842"/>
      <c r="D3" s="842"/>
      <c r="E3" s="842"/>
      <c r="F3" s="842"/>
      <c r="G3" s="842"/>
      <c r="H3" s="842"/>
      <c r="I3" s="842"/>
      <c r="J3" s="842"/>
      <c r="K3" s="842"/>
      <c r="L3" s="842"/>
      <c r="M3" s="842"/>
      <c r="N3" s="842"/>
      <c r="O3" s="842"/>
      <c r="P3" s="842"/>
      <c r="Q3" s="842"/>
      <c r="R3" s="842"/>
      <c r="S3" s="842"/>
      <c r="T3" s="842"/>
      <c r="U3" s="842"/>
      <c r="V3" s="842"/>
      <c r="W3" s="842"/>
      <c r="X3" s="842"/>
      <c r="Y3" s="842"/>
      <c r="Z3" s="842"/>
      <c r="AA3" s="842"/>
      <c r="AB3" s="842"/>
      <c r="AC3" s="842"/>
      <c r="AD3" s="842"/>
      <c r="AE3" s="842"/>
      <c r="AF3" s="842"/>
      <c r="AG3" s="842"/>
      <c r="AH3" s="842"/>
      <c r="AI3" s="842"/>
      <c r="AJ3" s="842"/>
      <c r="AK3" s="842"/>
      <c r="AL3" s="842"/>
      <c r="AM3" s="842"/>
      <c r="AN3" s="842"/>
      <c r="AO3" s="842"/>
      <c r="AP3" s="842"/>
      <c r="AQ3" s="843"/>
    </row>
    <row r="4" spans="1:43" s="54" customFormat="1" ht="50" customHeight="1" thickBot="1" x14ac:dyDescent="0.25">
      <c r="A4" s="844" t="s">
        <v>457</v>
      </c>
      <c r="B4" s="845"/>
      <c r="C4" s="845"/>
      <c r="D4" s="845"/>
      <c r="E4" s="845"/>
      <c r="F4" s="845"/>
      <c r="G4" s="845"/>
      <c r="H4" s="845"/>
      <c r="I4" s="845"/>
      <c r="J4" s="845"/>
      <c r="K4" s="845"/>
      <c r="L4" s="845"/>
      <c r="M4" s="845"/>
      <c r="N4" s="845"/>
      <c r="O4" s="845"/>
      <c r="P4" s="845"/>
      <c r="Q4" s="845"/>
      <c r="R4" s="845"/>
      <c r="S4" s="845"/>
      <c r="T4" s="845"/>
      <c r="U4" s="845"/>
      <c r="V4" s="845"/>
      <c r="W4" s="845"/>
      <c r="X4" s="845"/>
      <c r="Y4" s="845"/>
      <c r="Z4" s="845"/>
      <c r="AA4" s="845"/>
      <c r="AB4" s="845"/>
      <c r="AC4" s="845"/>
      <c r="AD4" s="845"/>
      <c r="AE4" s="845"/>
      <c r="AF4" s="845"/>
      <c r="AG4" s="845"/>
      <c r="AH4" s="845"/>
      <c r="AI4" s="845"/>
      <c r="AJ4" s="845"/>
      <c r="AK4" s="845"/>
      <c r="AL4" s="845"/>
      <c r="AM4" s="845"/>
      <c r="AN4" s="845"/>
      <c r="AO4" s="845"/>
      <c r="AP4" s="845"/>
      <c r="AQ4" s="846"/>
    </row>
    <row r="5" spans="1:43" s="892" customFormat="1" ht="69" customHeight="1" thickBot="1" x14ac:dyDescent="0.25">
      <c r="A5" s="893"/>
      <c r="B5" s="901" t="s">
        <v>694</v>
      </c>
      <c r="C5" s="863" t="s">
        <v>454</v>
      </c>
      <c r="D5" s="894" t="s">
        <v>3</v>
      </c>
      <c r="E5" s="863" t="s">
        <v>47</v>
      </c>
      <c r="F5" s="864" t="s">
        <v>103</v>
      </c>
      <c r="G5" s="865" t="s">
        <v>57</v>
      </c>
      <c r="H5" s="866" t="s">
        <v>463</v>
      </c>
      <c r="I5" s="867" t="s">
        <v>460</v>
      </c>
      <c r="J5" s="868" t="s">
        <v>508</v>
      </c>
      <c r="K5" s="869" t="s">
        <v>492</v>
      </c>
      <c r="L5" s="869" t="s">
        <v>475</v>
      </c>
      <c r="M5" s="870" t="s">
        <v>462</v>
      </c>
      <c r="N5" s="871" t="s">
        <v>505</v>
      </c>
      <c r="O5" s="872" t="s">
        <v>492</v>
      </c>
      <c r="P5" s="873" t="s">
        <v>506</v>
      </c>
      <c r="Q5" s="874" t="s">
        <v>507</v>
      </c>
      <c r="R5" s="875" t="s">
        <v>512</v>
      </c>
      <c r="S5" s="875" t="s">
        <v>492</v>
      </c>
      <c r="T5" s="876" t="s">
        <v>513</v>
      </c>
      <c r="U5" s="877" t="s">
        <v>507</v>
      </c>
      <c r="V5" s="878" t="s">
        <v>515</v>
      </c>
      <c r="W5" s="879" t="s">
        <v>492</v>
      </c>
      <c r="X5" s="879" t="s">
        <v>514</v>
      </c>
      <c r="Y5" s="880" t="s">
        <v>507</v>
      </c>
      <c r="Z5" s="881" t="s">
        <v>519</v>
      </c>
      <c r="AA5" s="882" t="s">
        <v>492</v>
      </c>
      <c r="AB5" s="882" t="s">
        <v>520</v>
      </c>
      <c r="AC5" s="883" t="s">
        <v>507</v>
      </c>
      <c r="AD5" s="884" t="s">
        <v>685</v>
      </c>
      <c r="AE5" s="885" t="s">
        <v>492</v>
      </c>
      <c r="AF5" s="885" t="s">
        <v>684</v>
      </c>
      <c r="AG5" s="886" t="s">
        <v>507</v>
      </c>
      <c r="AH5" s="887" t="s">
        <v>686</v>
      </c>
      <c r="AI5" s="888" t="s">
        <v>687</v>
      </c>
      <c r="AJ5" s="889" t="s">
        <v>691</v>
      </c>
      <c r="AK5" s="955" t="s">
        <v>690</v>
      </c>
      <c r="AL5" s="958" t="s">
        <v>693</v>
      </c>
      <c r="AM5" s="890" t="s">
        <v>0</v>
      </c>
      <c r="AN5" s="863" t="s">
        <v>51</v>
      </c>
      <c r="AO5" s="863" t="s">
        <v>52</v>
      </c>
      <c r="AP5" s="863" t="s">
        <v>53</v>
      </c>
      <c r="AQ5" s="891" t="s">
        <v>54</v>
      </c>
    </row>
    <row r="6" spans="1:43" s="54" customFormat="1" ht="74" customHeight="1" thickBot="1" x14ac:dyDescent="0.25">
      <c r="A6" s="829" t="s">
        <v>381</v>
      </c>
      <c r="B6" s="902" t="s">
        <v>252</v>
      </c>
      <c r="C6" s="82" t="s">
        <v>353</v>
      </c>
      <c r="D6" s="558" t="s">
        <v>494</v>
      </c>
      <c r="E6" s="578" t="s">
        <v>335</v>
      </c>
      <c r="F6" s="78">
        <v>11.08</v>
      </c>
      <c r="G6" s="74">
        <v>0.2</v>
      </c>
      <c r="H6" s="204">
        <v>13.38</v>
      </c>
      <c r="I6" s="76" t="s">
        <v>476</v>
      </c>
      <c r="J6" s="77">
        <v>11.08</v>
      </c>
      <c r="K6" s="75"/>
      <c r="L6" s="78">
        <f>(G6*(J6+K6))+(J6+K6)</f>
        <v>13.295999999999999</v>
      </c>
      <c r="M6" s="74">
        <f t="shared" ref="M6:M98" si="0">((J6+K6)-F6)/F6</f>
        <v>0</v>
      </c>
      <c r="N6" s="79">
        <v>11.08</v>
      </c>
      <c r="O6" s="80"/>
      <c r="P6" s="73">
        <f>(G6*(N6+O6)+(N6+O6))</f>
        <v>13.295999999999999</v>
      </c>
      <c r="Q6" s="205">
        <f>(N6-J6)/L6</f>
        <v>0</v>
      </c>
      <c r="R6" s="79">
        <v>11.525</v>
      </c>
      <c r="S6" s="79"/>
      <c r="T6" s="80">
        <f t="shared" ref="T6:T50" si="1">G6*(S6+R6)+(R6+S6)</f>
        <v>13.83</v>
      </c>
      <c r="U6" s="74">
        <f t="shared" ref="U6:U50" si="2">(R6-N6)/N6</f>
        <v>4.0162454873646232E-2</v>
      </c>
      <c r="V6" s="79">
        <v>11.525</v>
      </c>
      <c r="W6" s="80"/>
      <c r="X6" s="80">
        <f>G6*(W6+V6)+(V6+W6)</f>
        <v>13.83</v>
      </c>
      <c r="Y6" s="206">
        <f>(V6-R6)/R6</f>
        <v>0</v>
      </c>
      <c r="Z6" s="317">
        <v>11.99</v>
      </c>
      <c r="AA6" s="74"/>
      <c r="AB6" s="80">
        <f>G6*(AA6+Z6)+(Z6+AA6)</f>
        <v>14.388</v>
      </c>
      <c r="AC6" s="207">
        <f>(Z6-V6)/V6</f>
        <v>4.0347071583514089E-2</v>
      </c>
      <c r="AD6" s="303">
        <v>11.81</v>
      </c>
      <c r="AE6" s="74"/>
      <c r="AF6" s="568">
        <f>G6*(AE6+AD6)+(AD6+AE6)</f>
        <v>14.172000000000001</v>
      </c>
      <c r="AG6" s="304">
        <f t="shared" ref="AG6:AG50" si="3">(AD6-Z6)/Z6</f>
        <v>-1.5012510425354439E-2</v>
      </c>
      <c r="AH6" s="691">
        <v>11.81</v>
      </c>
      <c r="AI6" s="717">
        <f>(G6*(AE6+AH6))+(AE6+AH6)</f>
        <v>14.172000000000001</v>
      </c>
      <c r="AJ6" s="728">
        <v>11.81</v>
      </c>
      <c r="AK6" s="896">
        <f>G6*(AE6+AJ6)+(AE6+AJ6)</f>
        <v>14.172000000000001</v>
      </c>
      <c r="AL6" s="723">
        <f>(AJ6-AH6)/AH6</f>
        <v>0</v>
      </c>
      <c r="AM6" s="208" t="s">
        <v>354</v>
      </c>
      <c r="AN6" s="82" t="s">
        <v>408</v>
      </c>
      <c r="AO6" s="82" t="s">
        <v>404</v>
      </c>
      <c r="AP6" s="76">
        <v>18</v>
      </c>
      <c r="AQ6" s="209"/>
    </row>
    <row r="7" spans="1:43" s="54" customFormat="1" ht="101" customHeight="1" thickBot="1" x14ac:dyDescent="0.25">
      <c r="A7" s="847"/>
      <c r="B7" s="903" t="s">
        <v>253</v>
      </c>
      <c r="C7" s="210" t="s">
        <v>230</v>
      </c>
      <c r="D7" s="559" t="s">
        <v>498</v>
      </c>
      <c r="E7" s="579" t="s">
        <v>334</v>
      </c>
      <c r="F7" s="211">
        <v>4.29</v>
      </c>
      <c r="G7" s="212">
        <v>0.2</v>
      </c>
      <c r="H7" s="213">
        <f t="shared" ref="H7:H15" si="4">F7*1.2</f>
        <v>5.1479999999999997</v>
      </c>
      <c r="I7" s="214" t="s">
        <v>480</v>
      </c>
      <c r="J7" s="215">
        <v>4.29</v>
      </c>
      <c r="K7" s="213"/>
      <c r="L7" s="211">
        <f t="shared" ref="L7:L100" si="5">(G7*(J7+K7))+(J7+K7)</f>
        <v>5.1479999999999997</v>
      </c>
      <c r="M7" s="212">
        <f t="shared" si="0"/>
        <v>0</v>
      </c>
      <c r="N7" s="216">
        <v>4.29</v>
      </c>
      <c r="O7" s="217"/>
      <c r="P7" s="218">
        <f t="shared" ref="P7:P99" si="6">(G7*(N7+O7)+(N7+O7))</f>
        <v>5.1479999999999997</v>
      </c>
      <c r="Q7" s="85">
        <f t="shared" ref="Q7:Q99" si="7">(N7-J7)/L7</f>
        <v>0</v>
      </c>
      <c r="R7" s="216">
        <v>4.4619999999999997</v>
      </c>
      <c r="S7" s="216"/>
      <c r="T7" s="217">
        <f t="shared" si="1"/>
        <v>5.3544</v>
      </c>
      <c r="U7" s="212">
        <f t="shared" si="2"/>
        <v>4.0093240093240022E-2</v>
      </c>
      <c r="V7" s="216">
        <v>4.4619999999999997</v>
      </c>
      <c r="W7" s="217"/>
      <c r="X7" s="217">
        <f t="shared" ref="X7:X99" si="8">G7*(W7+V7)+(V7+W7)</f>
        <v>5.3544</v>
      </c>
      <c r="Y7" s="219">
        <f t="shared" ref="Y7:Y99" si="9">(V7-R7)/R7</f>
        <v>0</v>
      </c>
      <c r="Z7" s="318">
        <v>4.641</v>
      </c>
      <c r="AA7" s="220"/>
      <c r="AB7" s="80">
        <f t="shared" ref="AB7:AB99" si="10">G7*(AA7+Z7)+(Z7+AA7)</f>
        <v>5.5692000000000004</v>
      </c>
      <c r="AC7" s="222">
        <f t="shared" ref="AC7:AC99" si="11">(Z7-V7)/V7</f>
        <v>4.011653966831024E-2</v>
      </c>
      <c r="AD7" s="305">
        <v>4.5199999999999996</v>
      </c>
      <c r="AE7" s="220"/>
      <c r="AF7" s="568">
        <f t="shared" ref="AF7:AF99" si="12">G7*(AE7+AD7)+(AD7+AE7)</f>
        <v>5.4239999999999995</v>
      </c>
      <c r="AG7" s="304">
        <f t="shared" si="3"/>
        <v>-2.6071967248437931E-2</v>
      </c>
      <c r="AH7" s="692">
        <v>4.5199999999999996</v>
      </c>
      <c r="AI7" s="717">
        <f t="shared" ref="AI7:AI70" si="13">(G7*(AE7+AH7))+(AE7+AH7)</f>
        <v>5.4239999999999995</v>
      </c>
      <c r="AJ7" s="729">
        <v>4.5199999999999996</v>
      </c>
      <c r="AK7" s="897">
        <f>G7*(AE7+AJ7)+(AE7+AJ7)</f>
        <v>5.4239999999999995</v>
      </c>
      <c r="AL7" s="723">
        <f>(AJ7-AH7)/AH7</f>
        <v>0</v>
      </c>
      <c r="AM7" s="701" t="s">
        <v>355</v>
      </c>
      <c r="AN7" s="210" t="s">
        <v>409</v>
      </c>
      <c r="AO7" s="210" t="s">
        <v>386</v>
      </c>
      <c r="AP7" s="214">
        <v>19</v>
      </c>
      <c r="AQ7" s="223"/>
    </row>
    <row r="8" spans="1:43" s="54" customFormat="1" ht="79" customHeight="1" thickBot="1" x14ac:dyDescent="0.25">
      <c r="A8" s="847"/>
      <c r="B8" s="903" t="s">
        <v>254</v>
      </c>
      <c r="C8" s="210" t="s">
        <v>230</v>
      </c>
      <c r="D8" s="560" t="s">
        <v>472</v>
      </c>
      <c r="E8" s="579" t="s">
        <v>336</v>
      </c>
      <c r="F8" s="211">
        <v>8.4849999999999994</v>
      </c>
      <c r="G8" s="212">
        <v>0.2</v>
      </c>
      <c r="H8" s="213">
        <f t="shared" si="4"/>
        <v>10.181999999999999</v>
      </c>
      <c r="I8" s="214" t="s">
        <v>477</v>
      </c>
      <c r="J8" s="215">
        <v>8.4849999999999994</v>
      </c>
      <c r="K8" s="213"/>
      <c r="L8" s="211">
        <f t="shared" si="5"/>
        <v>10.181999999999999</v>
      </c>
      <c r="M8" s="212">
        <f t="shared" si="0"/>
        <v>0</v>
      </c>
      <c r="N8" s="216">
        <v>8.4849999999999994</v>
      </c>
      <c r="O8" s="217"/>
      <c r="P8" s="218">
        <f t="shared" si="6"/>
        <v>10.181999999999999</v>
      </c>
      <c r="Q8" s="85">
        <f t="shared" si="7"/>
        <v>0</v>
      </c>
      <c r="R8" s="216">
        <v>8.4849999999999994</v>
      </c>
      <c r="S8" s="216"/>
      <c r="T8" s="217">
        <f t="shared" si="1"/>
        <v>10.181999999999999</v>
      </c>
      <c r="U8" s="212">
        <f t="shared" si="2"/>
        <v>0</v>
      </c>
      <c r="V8" s="216">
        <v>8.4849999999999994</v>
      </c>
      <c r="W8" s="217"/>
      <c r="X8" s="217">
        <f t="shared" si="8"/>
        <v>10.181999999999999</v>
      </c>
      <c r="Y8" s="219">
        <f t="shared" si="9"/>
        <v>0</v>
      </c>
      <c r="Z8" s="318">
        <v>8.4849999999999994</v>
      </c>
      <c r="AA8" s="220"/>
      <c r="AB8" s="80">
        <f t="shared" si="10"/>
        <v>10.181999999999999</v>
      </c>
      <c r="AC8" s="222">
        <f t="shared" si="11"/>
        <v>0</v>
      </c>
      <c r="AD8" s="305">
        <v>7.7960000000000003</v>
      </c>
      <c r="AE8" s="220"/>
      <c r="AF8" s="568">
        <f t="shared" si="12"/>
        <v>9.3552</v>
      </c>
      <c r="AG8" s="304">
        <f t="shared" si="3"/>
        <v>-8.1202121390689358E-2</v>
      </c>
      <c r="AH8" s="692">
        <v>7.7960000000000003</v>
      </c>
      <c r="AI8" s="717">
        <f t="shared" si="13"/>
        <v>9.3552</v>
      </c>
      <c r="AJ8" s="729">
        <v>7.7960000000000003</v>
      </c>
      <c r="AK8" s="897">
        <f>G8*(AE8+AJ8)+(AE8+AJ8)</f>
        <v>9.3552</v>
      </c>
      <c r="AL8" s="723">
        <f>(AJ8-AH8)/AH8</f>
        <v>0</v>
      </c>
      <c r="AM8" s="701" t="s">
        <v>355</v>
      </c>
      <c r="AN8" s="210" t="s">
        <v>390</v>
      </c>
      <c r="AO8" s="210" t="s">
        <v>386</v>
      </c>
      <c r="AP8" s="214">
        <v>19</v>
      </c>
      <c r="AQ8" s="223"/>
    </row>
    <row r="9" spans="1:43" s="54" customFormat="1" ht="67" customHeight="1" thickBot="1" x14ac:dyDescent="0.25">
      <c r="A9" s="847"/>
      <c r="B9" s="903" t="s">
        <v>255</v>
      </c>
      <c r="C9" s="210" t="s">
        <v>353</v>
      </c>
      <c r="D9" s="560" t="s">
        <v>104</v>
      </c>
      <c r="E9" s="579" t="s">
        <v>335</v>
      </c>
      <c r="F9" s="211">
        <v>14.92</v>
      </c>
      <c r="G9" s="212">
        <v>0.2</v>
      </c>
      <c r="H9" s="213">
        <f t="shared" si="4"/>
        <v>17.904</v>
      </c>
      <c r="I9" s="214" t="s">
        <v>476</v>
      </c>
      <c r="J9" s="215">
        <v>14.92</v>
      </c>
      <c r="K9" s="213"/>
      <c r="L9" s="211">
        <f t="shared" si="5"/>
        <v>17.904</v>
      </c>
      <c r="M9" s="212">
        <f t="shared" si="0"/>
        <v>0</v>
      </c>
      <c r="N9" s="216">
        <v>14.92</v>
      </c>
      <c r="O9" s="217"/>
      <c r="P9" s="218">
        <f t="shared" si="6"/>
        <v>17.904</v>
      </c>
      <c r="Q9" s="85">
        <f t="shared" si="7"/>
        <v>0</v>
      </c>
      <c r="R9" s="216">
        <v>15.52</v>
      </c>
      <c r="S9" s="216"/>
      <c r="T9" s="217">
        <f t="shared" si="1"/>
        <v>18.623999999999999</v>
      </c>
      <c r="U9" s="212">
        <f t="shared" si="2"/>
        <v>4.0214477211796225E-2</v>
      </c>
      <c r="V9" s="216">
        <v>15.52</v>
      </c>
      <c r="W9" s="217"/>
      <c r="X9" s="217">
        <f t="shared" si="8"/>
        <v>18.623999999999999</v>
      </c>
      <c r="Y9" s="219">
        <f t="shared" si="9"/>
        <v>0</v>
      </c>
      <c r="Z9" s="318">
        <v>17.067</v>
      </c>
      <c r="AA9" s="220"/>
      <c r="AB9" s="80">
        <f t="shared" si="10"/>
        <v>20.480399999999999</v>
      </c>
      <c r="AC9" s="222">
        <f t="shared" si="11"/>
        <v>9.9677835051546426E-2</v>
      </c>
      <c r="AD9" s="305">
        <v>17.067</v>
      </c>
      <c r="AE9" s="220"/>
      <c r="AF9" s="568">
        <f t="shared" si="12"/>
        <v>20.480399999999999</v>
      </c>
      <c r="AG9" s="304">
        <f t="shared" si="3"/>
        <v>0</v>
      </c>
      <c r="AH9" s="692">
        <v>17.067</v>
      </c>
      <c r="AI9" s="717">
        <f t="shared" si="13"/>
        <v>20.480399999999999</v>
      </c>
      <c r="AJ9" s="729">
        <v>17.067</v>
      </c>
      <c r="AK9" s="897">
        <f>G9*(AE9+AJ9)+(AE9+AJ9)</f>
        <v>20.480399999999999</v>
      </c>
      <c r="AL9" s="723">
        <f>(AJ9-AH9)/AH9</f>
        <v>0</v>
      </c>
      <c r="AM9" s="701"/>
      <c r="AN9" s="210" t="s">
        <v>410</v>
      </c>
      <c r="AO9" s="210" t="s">
        <v>411</v>
      </c>
      <c r="AP9" s="214">
        <v>20</v>
      </c>
      <c r="AQ9" s="223"/>
    </row>
    <row r="10" spans="1:43" s="54" customFormat="1" ht="69" customHeight="1" thickBot="1" x14ac:dyDescent="0.25">
      <c r="A10" s="847"/>
      <c r="B10" s="903" t="s">
        <v>256</v>
      </c>
      <c r="C10" s="210" t="s">
        <v>353</v>
      </c>
      <c r="D10" s="560" t="s">
        <v>105</v>
      </c>
      <c r="E10" s="579" t="s">
        <v>334</v>
      </c>
      <c r="F10" s="211">
        <v>4.32</v>
      </c>
      <c r="G10" s="212">
        <v>0.2</v>
      </c>
      <c r="H10" s="213">
        <f t="shared" si="4"/>
        <v>5.1840000000000002</v>
      </c>
      <c r="I10" s="214" t="s">
        <v>480</v>
      </c>
      <c r="J10" s="215">
        <v>4.32</v>
      </c>
      <c r="K10" s="213"/>
      <c r="L10" s="211">
        <f t="shared" si="5"/>
        <v>5.1840000000000002</v>
      </c>
      <c r="M10" s="212">
        <f t="shared" si="0"/>
        <v>0</v>
      </c>
      <c r="N10" s="216">
        <v>4.32</v>
      </c>
      <c r="O10" s="217"/>
      <c r="P10" s="218">
        <f t="shared" si="6"/>
        <v>5.1840000000000002</v>
      </c>
      <c r="Q10" s="85">
        <f t="shared" si="7"/>
        <v>0</v>
      </c>
      <c r="R10" s="216">
        <v>4.4930000000000003</v>
      </c>
      <c r="S10" s="216"/>
      <c r="T10" s="217">
        <f t="shared" si="1"/>
        <v>5.3916000000000004</v>
      </c>
      <c r="U10" s="212">
        <f t="shared" si="2"/>
        <v>4.0046296296296302E-2</v>
      </c>
      <c r="V10" s="216">
        <v>4.4930000000000003</v>
      </c>
      <c r="W10" s="217"/>
      <c r="X10" s="217">
        <f t="shared" si="8"/>
        <v>5.3916000000000004</v>
      </c>
      <c r="Y10" s="219">
        <f t="shared" si="9"/>
        <v>0</v>
      </c>
      <c r="Z10" s="318">
        <v>4.9429999999999996</v>
      </c>
      <c r="AA10" s="220"/>
      <c r="AB10" s="80">
        <f t="shared" si="10"/>
        <v>5.9315999999999995</v>
      </c>
      <c r="AC10" s="222">
        <f t="shared" si="11"/>
        <v>0.1001557979078565</v>
      </c>
      <c r="AD10" s="305">
        <v>4.9429999999999996</v>
      </c>
      <c r="AE10" s="220"/>
      <c r="AF10" s="568">
        <f t="shared" si="12"/>
        <v>5.9315999999999995</v>
      </c>
      <c r="AG10" s="304">
        <f t="shared" si="3"/>
        <v>0</v>
      </c>
      <c r="AH10" s="692">
        <v>4.9429999999999996</v>
      </c>
      <c r="AI10" s="717">
        <f t="shared" si="13"/>
        <v>5.9315999999999995</v>
      </c>
      <c r="AJ10" s="729">
        <v>4.9429999999999996</v>
      </c>
      <c r="AK10" s="897">
        <f>G10*(AE10+AJ10)+(AE10+AJ10)</f>
        <v>5.9315999999999995</v>
      </c>
      <c r="AL10" s="723">
        <f>(AJ10-AH10)/AH10</f>
        <v>0</v>
      </c>
      <c r="AM10" s="701"/>
      <c r="AN10" s="210" t="s">
        <v>410</v>
      </c>
      <c r="AO10" s="210" t="s">
        <v>411</v>
      </c>
      <c r="AP10" s="214">
        <v>20</v>
      </c>
      <c r="AQ10" s="223"/>
    </row>
    <row r="11" spans="1:43" s="54" customFormat="1" ht="68" customHeight="1" thickBot="1" x14ac:dyDescent="0.25">
      <c r="A11" s="847"/>
      <c r="B11" s="903" t="s">
        <v>257</v>
      </c>
      <c r="C11" s="210" t="s">
        <v>228</v>
      </c>
      <c r="D11" s="560" t="s">
        <v>65</v>
      </c>
      <c r="E11" s="579" t="s">
        <v>145</v>
      </c>
      <c r="F11" s="211">
        <v>8.59</v>
      </c>
      <c r="G11" s="212">
        <v>0.2</v>
      </c>
      <c r="H11" s="213">
        <f t="shared" si="4"/>
        <v>10.308</v>
      </c>
      <c r="I11" s="214" t="s">
        <v>476</v>
      </c>
      <c r="J11" s="215">
        <v>8.59</v>
      </c>
      <c r="K11" s="213"/>
      <c r="L11" s="211">
        <f t="shared" si="5"/>
        <v>10.308</v>
      </c>
      <c r="M11" s="212">
        <f t="shared" si="0"/>
        <v>0</v>
      </c>
      <c r="N11" s="216">
        <v>8.59</v>
      </c>
      <c r="O11" s="217"/>
      <c r="P11" s="218">
        <f t="shared" si="6"/>
        <v>10.308</v>
      </c>
      <c r="Q11" s="85">
        <f t="shared" si="7"/>
        <v>0</v>
      </c>
      <c r="R11" s="216">
        <v>8.9320000000000004</v>
      </c>
      <c r="S11" s="216"/>
      <c r="T11" s="217">
        <f t="shared" si="1"/>
        <v>10.718400000000001</v>
      </c>
      <c r="U11" s="212">
        <f t="shared" si="2"/>
        <v>3.9813736903376078E-2</v>
      </c>
      <c r="V11" s="216">
        <v>8.9320000000000004</v>
      </c>
      <c r="W11" s="217"/>
      <c r="X11" s="217">
        <f t="shared" si="8"/>
        <v>10.718400000000001</v>
      </c>
      <c r="Y11" s="219">
        <f t="shared" si="9"/>
        <v>0</v>
      </c>
      <c r="Z11" s="318">
        <v>9.2899999999999991</v>
      </c>
      <c r="AA11" s="220"/>
      <c r="AB11" s="80">
        <f t="shared" si="10"/>
        <v>11.148</v>
      </c>
      <c r="AC11" s="222">
        <f t="shared" si="11"/>
        <v>4.0080609046126148E-2</v>
      </c>
      <c r="AD11" s="305">
        <v>9.2899999999999991</v>
      </c>
      <c r="AE11" s="220"/>
      <c r="AF11" s="568">
        <f t="shared" si="12"/>
        <v>11.148</v>
      </c>
      <c r="AG11" s="304">
        <f t="shared" si="3"/>
        <v>0</v>
      </c>
      <c r="AH11" s="692">
        <v>9.2899999999999991</v>
      </c>
      <c r="AI11" s="717">
        <f t="shared" si="13"/>
        <v>11.148</v>
      </c>
      <c r="AJ11" s="729">
        <v>9.2899999999999991</v>
      </c>
      <c r="AK11" s="897">
        <f>G11*(AE11+AJ11)+(AE11+AJ11)</f>
        <v>11.148</v>
      </c>
      <c r="AL11" s="723">
        <f>(AJ11-AH11)/AH11</f>
        <v>0</v>
      </c>
      <c r="AM11" s="702" t="s">
        <v>241</v>
      </c>
      <c r="AN11" s="210" t="s">
        <v>412</v>
      </c>
      <c r="AO11" s="210" t="s">
        <v>413</v>
      </c>
      <c r="AP11" s="214">
        <v>19</v>
      </c>
      <c r="AQ11" s="223"/>
    </row>
    <row r="12" spans="1:43" s="54" customFormat="1" ht="71" customHeight="1" thickBot="1" x14ac:dyDescent="0.25">
      <c r="A12" s="847"/>
      <c r="B12" s="903" t="s">
        <v>258</v>
      </c>
      <c r="C12" s="224" t="s">
        <v>356</v>
      </c>
      <c r="D12" s="561" t="s">
        <v>464</v>
      </c>
      <c r="E12" s="580" t="s">
        <v>465</v>
      </c>
      <c r="F12" s="211">
        <v>4.71</v>
      </c>
      <c r="G12" s="581">
        <v>5.5E-2</v>
      </c>
      <c r="H12" s="213">
        <v>2.4</v>
      </c>
      <c r="I12" s="214" t="s">
        <v>479</v>
      </c>
      <c r="J12" s="215">
        <v>4.71</v>
      </c>
      <c r="K12" s="213"/>
      <c r="L12" s="211">
        <f t="shared" si="5"/>
        <v>4.9690500000000002</v>
      </c>
      <c r="M12" s="212">
        <f t="shared" si="0"/>
        <v>0</v>
      </c>
      <c r="N12" s="216">
        <v>4.71</v>
      </c>
      <c r="O12" s="217"/>
      <c r="P12" s="218">
        <f t="shared" si="6"/>
        <v>4.9690500000000002</v>
      </c>
      <c r="Q12" s="85">
        <f t="shared" si="7"/>
        <v>0</v>
      </c>
      <c r="R12" s="216">
        <v>4.899</v>
      </c>
      <c r="S12" s="216"/>
      <c r="T12" s="217">
        <f t="shared" si="1"/>
        <v>5.1684450000000002</v>
      </c>
      <c r="U12" s="212">
        <f t="shared" si="2"/>
        <v>4.0127388535031859E-2</v>
      </c>
      <c r="V12" s="216">
        <v>4.899</v>
      </c>
      <c r="W12" s="217"/>
      <c r="X12" s="217">
        <f t="shared" si="8"/>
        <v>5.1684450000000002</v>
      </c>
      <c r="Y12" s="219">
        <f t="shared" si="9"/>
        <v>0</v>
      </c>
      <c r="Z12" s="318">
        <v>5.0940000000000003</v>
      </c>
      <c r="AA12" s="220"/>
      <c r="AB12" s="80">
        <f t="shared" si="10"/>
        <v>5.3741700000000003</v>
      </c>
      <c r="AC12" s="222">
        <f t="shared" si="11"/>
        <v>3.9804041641151311E-2</v>
      </c>
      <c r="AD12" s="305">
        <v>5.0179999999999998</v>
      </c>
      <c r="AE12" s="220"/>
      <c r="AF12" s="568">
        <f t="shared" si="12"/>
        <v>5.29399</v>
      </c>
      <c r="AG12" s="304">
        <f t="shared" si="3"/>
        <v>-1.4919513152728801E-2</v>
      </c>
      <c r="AH12" s="692">
        <v>5.0179999999999998</v>
      </c>
      <c r="AI12" s="717">
        <f t="shared" si="13"/>
        <v>5.29399</v>
      </c>
      <c r="AJ12" s="729">
        <v>5.0179999999999998</v>
      </c>
      <c r="AK12" s="897">
        <f>G12*(AE12+AJ12)+(AE12+AJ12)</f>
        <v>5.29399</v>
      </c>
      <c r="AL12" s="723">
        <f>(AJ12-AH12)/AH12</f>
        <v>0</v>
      </c>
      <c r="AM12" s="701" t="s">
        <v>354</v>
      </c>
      <c r="AN12" s="210" t="s">
        <v>390</v>
      </c>
      <c r="AO12" s="210" t="s">
        <v>386</v>
      </c>
      <c r="AP12" s="214" t="s">
        <v>249</v>
      </c>
      <c r="AQ12" s="223"/>
    </row>
    <row r="13" spans="1:43" s="54" customFormat="1" ht="50" customHeight="1" thickBot="1" x14ac:dyDescent="0.25">
      <c r="A13" s="847"/>
      <c r="B13" s="903" t="s">
        <v>259</v>
      </c>
      <c r="C13" s="210" t="s">
        <v>230</v>
      </c>
      <c r="D13" s="560" t="s">
        <v>60</v>
      </c>
      <c r="E13" s="210" t="s">
        <v>333</v>
      </c>
      <c r="F13" s="211">
        <v>26.52</v>
      </c>
      <c r="G13" s="212">
        <v>0.2</v>
      </c>
      <c r="H13" s="213">
        <f t="shared" si="4"/>
        <v>31.823999999999998</v>
      </c>
      <c r="I13" s="214" t="s">
        <v>477</v>
      </c>
      <c r="J13" s="215">
        <v>26.52</v>
      </c>
      <c r="K13" s="213"/>
      <c r="L13" s="211">
        <f t="shared" si="5"/>
        <v>31.823999999999998</v>
      </c>
      <c r="M13" s="212">
        <f t="shared" si="0"/>
        <v>0</v>
      </c>
      <c r="N13" s="216">
        <v>26.52</v>
      </c>
      <c r="O13" s="217"/>
      <c r="P13" s="218">
        <f t="shared" si="6"/>
        <v>31.823999999999998</v>
      </c>
      <c r="Q13" s="85">
        <f t="shared" si="7"/>
        <v>0</v>
      </c>
      <c r="R13" s="216">
        <v>26.52</v>
      </c>
      <c r="S13" s="216"/>
      <c r="T13" s="217">
        <f t="shared" si="1"/>
        <v>31.823999999999998</v>
      </c>
      <c r="U13" s="212">
        <f t="shared" si="2"/>
        <v>0</v>
      </c>
      <c r="V13" s="216">
        <v>26.52</v>
      </c>
      <c r="W13" s="217"/>
      <c r="X13" s="217">
        <f t="shared" si="8"/>
        <v>31.823999999999998</v>
      </c>
      <c r="Y13" s="219">
        <f t="shared" si="9"/>
        <v>0</v>
      </c>
      <c r="Z13" s="318">
        <v>26.52</v>
      </c>
      <c r="AA13" s="220"/>
      <c r="AB13" s="80">
        <f t="shared" si="10"/>
        <v>31.823999999999998</v>
      </c>
      <c r="AC13" s="222">
        <f t="shared" si="11"/>
        <v>0</v>
      </c>
      <c r="AD13" s="305">
        <v>26.52</v>
      </c>
      <c r="AE13" s="220"/>
      <c r="AF13" s="568">
        <f t="shared" si="12"/>
        <v>31.823999999999998</v>
      </c>
      <c r="AG13" s="304">
        <f t="shared" si="3"/>
        <v>0</v>
      </c>
      <c r="AH13" s="692">
        <v>26.52</v>
      </c>
      <c r="AI13" s="717">
        <f t="shared" si="13"/>
        <v>31.823999999999998</v>
      </c>
      <c r="AJ13" s="729">
        <v>26.52</v>
      </c>
      <c r="AK13" s="897">
        <f>G13*(AE13+AJ13)+(AE13+AJ13)</f>
        <v>31.823999999999998</v>
      </c>
      <c r="AL13" s="723">
        <f>(AJ13-AH13)/AH13</f>
        <v>0</v>
      </c>
      <c r="AM13" s="701" t="s">
        <v>355</v>
      </c>
      <c r="AN13" s="210" t="s">
        <v>390</v>
      </c>
      <c r="AO13" s="210" t="s">
        <v>386</v>
      </c>
      <c r="AP13" s="214" t="s">
        <v>249</v>
      </c>
      <c r="AQ13" s="223"/>
    </row>
    <row r="14" spans="1:43" s="54" customFormat="1" ht="102" customHeight="1" thickBot="1" x14ac:dyDescent="0.25">
      <c r="A14" s="847"/>
      <c r="B14" s="903" t="s">
        <v>357</v>
      </c>
      <c r="C14" s="210" t="s">
        <v>229</v>
      </c>
      <c r="D14" s="559" t="s">
        <v>466</v>
      </c>
      <c r="E14" s="210" t="s">
        <v>145</v>
      </c>
      <c r="F14" s="211">
        <v>19.940000000000001</v>
      </c>
      <c r="G14" s="212">
        <v>0.2</v>
      </c>
      <c r="H14" s="213">
        <f t="shared" si="4"/>
        <v>23.928000000000001</v>
      </c>
      <c r="I14" s="214" t="s">
        <v>476</v>
      </c>
      <c r="J14" s="215">
        <v>19.940000000000001</v>
      </c>
      <c r="K14" s="213"/>
      <c r="L14" s="211">
        <f t="shared" si="5"/>
        <v>23.928000000000001</v>
      </c>
      <c r="M14" s="212">
        <f t="shared" si="0"/>
        <v>0</v>
      </c>
      <c r="N14" s="216">
        <v>19.940000000000001</v>
      </c>
      <c r="O14" s="217"/>
      <c r="P14" s="218">
        <f t="shared" si="6"/>
        <v>23.928000000000001</v>
      </c>
      <c r="Q14" s="85">
        <f t="shared" si="7"/>
        <v>0</v>
      </c>
      <c r="R14" s="216">
        <v>19.940000000000001</v>
      </c>
      <c r="S14" s="216"/>
      <c r="T14" s="217">
        <f t="shared" si="1"/>
        <v>23.928000000000001</v>
      </c>
      <c r="U14" s="212">
        <f t="shared" si="2"/>
        <v>0</v>
      </c>
      <c r="V14" s="216">
        <v>19.940000000000001</v>
      </c>
      <c r="W14" s="217"/>
      <c r="X14" s="217">
        <f t="shared" si="8"/>
        <v>23.928000000000001</v>
      </c>
      <c r="Y14" s="219">
        <f t="shared" si="9"/>
        <v>0</v>
      </c>
      <c r="Z14" s="318">
        <v>20.949000000000002</v>
      </c>
      <c r="AA14" s="220"/>
      <c r="AB14" s="80">
        <f t="shared" si="10"/>
        <v>25.138800000000003</v>
      </c>
      <c r="AC14" s="222">
        <f t="shared" si="11"/>
        <v>5.0601805416248757E-2</v>
      </c>
      <c r="AD14" s="305">
        <v>17.463999999999999</v>
      </c>
      <c r="AE14" s="220"/>
      <c r="AF14" s="568">
        <f t="shared" si="12"/>
        <v>20.956799999999998</v>
      </c>
      <c r="AG14" s="304">
        <f t="shared" si="3"/>
        <v>-0.16635638932645963</v>
      </c>
      <c r="AH14" s="692">
        <v>17.463999999999999</v>
      </c>
      <c r="AI14" s="717">
        <f t="shared" si="13"/>
        <v>20.956799999999998</v>
      </c>
      <c r="AJ14" s="729">
        <v>17.986999999999998</v>
      </c>
      <c r="AK14" s="897">
        <f>G14*(AE14+AJ14)+(AE14+AJ14)</f>
        <v>21.584399999999999</v>
      </c>
      <c r="AL14" s="723">
        <f>(AJ14-AH14)/AH14</f>
        <v>2.9947320201557475E-2</v>
      </c>
      <c r="AM14" s="701" t="s">
        <v>354</v>
      </c>
      <c r="AN14" s="210" t="s">
        <v>408</v>
      </c>
      <c r="AO14" s="210" t="s">
        <v>381</v>
      </c>
      <c r="AP14" s="214" t="s">
        <v>249</v>
      </c>
      <c r="AQ14" s="223"/>
    </row>
    <row r="15" spans="1:43" s="54" customFormat="1" ht="33" customHeight="1" thickBot="1" x14ac:dyDescent="0.25">
      <c r="A15" s="847"/>
      <c r="B15" s="903" t="s">
        <v>260</v>
      </c>
      <c r="C15" s="210" t="s">
        <v>229</v>
      </c>
      <c r="D15" s="560" t="s">
        <v>106</v>
      </c>
      <c r="E15" s="210" t="s">
        <v>334</v>
      </c>
      <c r="F15" s="211">
        <v>5.78</v>
      </c>
      <c r="G15" s="212">
        <v>0.2</v>
      </c>
      <c r="H15" s="213">
        <f t="shared" si="4"/>
        <v>6.9359999999999999</v>
      </c>
      <c r="I15" s="214" t="s">
        <v>480</v>
      </c>
      <c r="J15" s="215">
        <v>5.78</v>
      </c>
      <c r="K15" s="213"/>
      <c r="L15" s="211">
        <f t="shared" si="5"/>
        <v>6.9359999999999999</v>
      </c>
      <c r="M15" s="212">
        <f t="shared" si="0"/>
        <v>0</v>
      </c>
      <c r="N15" s="216">
        <v>5.78</v>
      </c>
      <c r="O15" s="217"/>
      <c r="P15" s="218">
        <f t="shared" si="6"/>
        <v>6.9359999999999999</v>
      </c>
      <c r="Q15" s="85">
        <f t="shared" si="7"/>
        <v>0</v>
      </c>
      <c r="R15" s="216">
        <v>5.78</v>
      </c>
      <c r="S15" s="216"/>
      <c r="T15" s="217">
        <f t="shared" si="1"/>
        <v>6.9359999999999999</v>
      </c>
      <c r="U15" s="212">
        <f t="shared" si="2"/>
        <v>0</v>
      </c>
      <c r="V15" s="216">
        <v>5.78</v>
      </c>
      <c r="W15" s="217"/>
      <c r="X15" s="217">
        <f t="shared" si="8"/>
        <v>6.9359999999999999</v>
      </c>
      <c r="Y15" s="219">
        <f t="shared" si="9"/>
        <v>0</v>
      </c>
      <c r="Z15" s="318">
        <v>6.0709999999999997</v>
      </c>
      <c r="AA15" s="220"/>
      <c r="AB15" s="80">
        <f t="shared" si="10"/>
        <v>7.2851999999999997</v>
      </c>
      <c r="AC15" s="225">
        <f t="shared" si="11"/>
        <v>5.0346020761245586E-2</v>
      </c>
      <c r="AD15" s="305">
        <v>5.98</v>
      </c>
      <c r="AE15" s="220"/>
      <c r="AF15" s="568">
        <f t="shared" si="12"/>
        <v>7.1760000000000002</v>
      </c>
      <c r="AG15" s="304">
        <f t="shared" si="3"/>
        <v>-1.4989293361884254E-2</v>
      </c>
      <c r="AH15" s="692">
        <v>5.98</v>
      </c>
      <c r="AI15" s="717">
        <f t="shared" si="13"/>
        <v>7.1760000000000002</v>
      </c>
      <c r="AJ15" s="729">
        <v>6.1859999999999999</v>
      </c>
      <c r="AK15" s="897">
        <f>G15*(AE15+AJ15)+(AE15+AJ15)</f>
        <v>7.4231999999999996</v>
      </c>
      <c r="AL15" s="723">
        <f>(AJ15-AH15)/AH15</f>
        <v>3.4448160535116977E-2</v>
      </c>
      <c r="AM15" s="702" t="s">
        <v>358</v>
      </c>
      <c r="AN15" s="210" t="s">
        <v>414</v>
      </c>
      <c r="AO15" s="210" t="s">
        <v>395</v>
      </c>
      <c r="AP15" s="214" t="s">
        <v>249</v>
      </c>
      <c r="AQ15" s="223"/>
    </row>
    <row r="16" spans="1:43" s="54" customFormat="1" ht="74" customHeight="1" thickBot="1" x14ac:dyDescent="0.25">
      <c r="A16" s="847"/>
      <c r="B16" s="903" t="s">
        <v>261</v>
      </c>
      <c r="C16" s="210" t="s">
        <v>231</v>
      </c>
      <c r="D16" s="562" t="s">
        <v>523</v>
      </c>
      <c r="E16" s="210" t="s">
        <v>145</v>
      </c>
      <c r="F16" s="211">
        <v>31.02</v>
      </c>
      <c r="G16" s="212">
        <v>0.2</v>
      </c>
      <c r="H16" s="226">
        <v>34.619999999999997</v>
      </c>
      <c r="I16" s="214" t="s">
        <v>476</v>
      </c>
      <c r="J16" s="215">
        <v>31.02</v>
      </c>
      <c r="K16" s="213"/>
      <c r="L16" s="211">
        <f t="shared" si="5"/>
        <v>37.224000000000004</v>
      </c>
      <c r="M16" s="212">
        <f t="shared" si="0"/>
        <v>0</v>
      </c>
      <c r="N16" s="216">
        <v>33.872999999999998</v>
      </c>
      <c r="O16" s="217"/>
      <c r="P16" s="218">
        <f t="shared" si="6"/>
        <v>40.647599999999997</v>
      </c>
      <c r="Q16" s="85">
        <f t="shared" si="7"/>
        <v>7.6644100580270727E-2</v>
      </c>
      <c r="R16" s="216">
        <v>33.872999999999998</v>
      </c>
      <c r="S16" s="216"/>
      <c r="T16" s="217">
        <f t="shared" si="1"/>
        <v>40.647599999999997</v>
      </c>
      <c r="U16" s="212">
        <f t="shared" si="2"/>
        <v>0</v>
      </c>
      <c r="V16" s="216">
        <v>33.872999999999998</v>
      </c>
      <c r="W16" s="217"/>
      <c r="X16" s="217">
        <f t="shared" si="8"/>
        <v>40.647599999999997</v>
      </c>
      <c r="Y16" s="219">
        <f t="shared" si="9"/>
        <v>0</v>
      </c>
      <c r="Z16" s="318">
        <v>35.53</v>
      </c>
      <c r="AA16" s="220"/>
      <c r="AB16" s="80">
        <f t="shared" si="10"/>
        <v>42.636000000000003</v>
      </c>
      <c r="AC16" s="222">
        <f t="shared" si="11"/>
        <v>4.8918017299914497E-2</v>
      </c>
      <c r="AD16" s="305">
        <v>35.53</v>
      </c>
      <c r="AE16" s="220"/>
      <c r="AF16" s="568">
        <f t="shared" si="12"/>
        <v>42.636000000000003</v>
      </c>
      <c r="AG16" s="304">
        <f t="shared" si="3"/>
        <v>0</v>
      </c>
      <c r="AH16" s="692">
        <v>35.53</v>
      </c>
      <c r="AI16" s="717">
        <f t="shared" si="13"/>
        <v>42.636000000000003</v>
      </c>
      <c r="AJ16" s="729">
        <v>35.53</v>
      </c>
      <c r="AK16" s="897">
        <f>G16*(AE16+AJ16)+(AE16+AJ16)</f>
        <v>42.636000000000003</v>
      </c>
      <c r="AL16" s="723">
        <f>(AJ16-AH16)/AH16</f>
        <v>0</v>
      </c>
      <c r="AM16" s="701"/>
      <c r="AN16" s="210" t="s">
        <v>382</v>
      </c>
      <c r="AO16" s="210" t="s">
        <v>381</v>
      </c>
      <c r="AP16" s="214" t="s">
        <v>359</v>
      </c>
      <c r="AQ16" s="223"/>
    </row>
    <row r="17" spans="1:43" s="54" customFormat="1" ht="50" customHeight="1" thickBot="1" x14ac:dyDescent="0.25">
      <c r="A17" s="847"/>
      <c r="B17" s="903" t="s">
        <v>262</v>
      </c>
      <c r="C17" s="210" t="s">
        <v>229</v>
      </c>
      <c r="D17" s="560" t="s">
        <v>61</v>
      </c>
      <c r="E17" s="210" t="s">
        <v>145</v>
      </c>
      <c r="F17" s="211">
        <v>16.89</v>
      </c>
      <c r="G17" s="212">
        <v>0.2</v>
      </c>
      <c r="H17" s="213">
        <v>20.27</v>
      </c>
      <c r="I17" s="214" t="s">
        <v>476</v>
      </c>
      <c r="J17" s="215">
        <v>16.89</v>
      </c>
      <c r="K17" s="213"/>
      <c r="L17" s="211">
        <f t="shared" si="5"/>
        <v>20.268000000000001</v>
      </c>
      <c r="M17" s="212">
        <f t="shared" si="0"/>
        <v>0</v>
      </c>
      <c r="N17" s="216">
        <v>16.89</v>
      </c>
      <c r="O17" s="217"/>
      <c r="P17" s="218">
        <f t="shared" si="6"/>
        <v>20.268000000000001</v>
      </c>
      <c r="Q17" s="85">
        <f t="shared" si="7"/>
        <v>0</v>
      </c>
      <c r="R17" s="216">
        <v>16.89</v>
      </c>
      <c r="S17" s="216"/>
      <c r="T17" s="217">
        <f t="shared" si="1"/>
        <v>20.268000000000001</v>
      </c>
      <c r="U17" s="212">
        <f t="shared" si="2"/>
        <v>0</v>
      </c>
      <c r="V17" s="216">
        <v>16.89</v>
      </c>
      <c r="W17" s="217"/>
      <c r="X17" s="217">
        <f t="shared" si="8"/>
        <v>20.268000000000001</v>
      </c>
      <c r="Y17" s="219">
        <f t="shared" si="9"/>
        <v>0</v>
      </c>
      <c r="Z17" s="318">
        <v>17.739999999999998</v>
      </c>
      <c r="AA17" s="220"/>
      <c r="AB17" s="80">
        <f t="shared" si="10"/>
        <v>21.287999999999997</v>
      </c>
      <c r="AC17" s="222">
        <f t="shared" si="11"/>
        <v>5.0325636471284657E-2</v>
      </c>
      <c r="AD17" s="305">
        <v>17.457999999999998</v>
      </c>
      <c r="AE17" s="220"/>
      <c r="AF17" s="568">
        <f t="shared" si="12"/>
        <v>20.949599999999997</v>
      </c>
      <c r="AG17" s="304">
        <f t="shared" si="3"/>
        <v>-1.5896279594137544E-2</v>
      </c>
      <c r="AH17" s="692">
        <v>17.457999999999998</v>
      </c>
      <c r="AI17" s="717">
        <f t="shared" si="13"/>
        <v>20.949599999999997</v>
      </c>
      <c r="AJ17" s="729">
        <v>17.991</v>
      </c>
      <c r="AK17" s="897">
        <f>G17*(AE17+AJ17)+(AE17+AJ17)</f>
        <v>21.589199999999998</v>
      </c>
      <c r="AL17" s="723">
        <f>(AJ17-AH17)/AH17</f>
        <v>3.0530415855195399E-2</v>
      </c>
      <c r="AM17" s="702" t="s">
        <v>360</v>
      </c>
      <c r="AN17" s="210" t="s">
        <v>415</v>
      </c>
      <c r="AO17" s="210" t="s">
        <v>384</v>
      </c>
      <c r="AP17" s="214" t="s">
        <v>249</v>
      </c>
      <c r="AQ17" s="223"/>
    </row>
    <row r="18" spans="1:43" s="54" customFormat="1" ht="50" customHeight="1" x14ac:dyDescent="0.2">
      <c r="A18" s="832"/>
      <c r="B18" s="904" t="s">
        <v>263</v>
      </c>
      <c r="C18" s="371" t="s">
        <v>229</v>
      </c>
      <c r="D18" s="563" t="s">
        <v>62</v>
      </c>
      <c r="E18" s="371" t="s">
        <v>334</v>
      </c>
      <c r="F18" s="348">
        <v>4.6479999999999997</v>
      </c>
      <c r="G18" s="235">
        <v>0.2</v>
      </c>
      <c r="H18" s="372">
        <f>F18*1.2</f>
        <v>5.5775999999999994</v>
      </c>
      <c r="I18" s="347" t="s">
        <v>480</v>
      </c>
      <c r="J18" s="373">
        <v>4.6479999999999997</v>
      </c>
      <c r="K18" s="348"/>
      <c r="L18" s="348">
        <f>(G18*(J18+K18))+(J18+K18)</f>
        <v>5.5775999999999994</v>
      </c>
      <c r="M18" s="235">
        <f>((J18+K18)-F18)/F18</f>
        <v>0</v>
      </c>
      <c r="N18" s="349">
        <v>4.6479999999999997</v>
      </c>
      <c r="O18" s="236"/>
      <c r="P18" s="374">
        <f>(G18*(N18+O18)+(N18+O18))</f>
        <v>5.5775999999999994</v>
      </c>
      <c r="Q18" s="340">
        <f>(N18-J18)/L18</f>
        <v>0</v>
      </c>
      <c r="R18" s="349">
        <v>4.6479999999999997</v>
      </c>
      <c r="S18" s="349"/>
      <c r="T18" s="236">
        <f>G18*(S18+R18)+(R18+S18)</f>
        <v>5.5775999999999994</v>
      </c>
      <c r="U18" s="235">
        <f>(R18-N18)/N18</f>
        <v>0</v>
      </c>
      <c r="V18" s="349">
        <v>4.6479999999999997</v>
      </c>
      <c r="W18" s="236"/>
      <c r="X18" s="236">
        <f>G18*(W18+V18)+(V18+W18)</f>
        <v>5.5775999999999994</v>
      </c>
      <c r="Y18" s="234">
        <f>(V18-R18)/R18</f>
        <v>0</v>
      </c>
      <c r="Z18" s="375">
        <v>4.8780000000000001</v>
      </c>
      <c r="AA18" s="235"/>
      <c r="AB18" s="376">
        <f>G18*(AA18+Z18)+(Z18+AA18)</f>
        <v>5.8536000000000001</v>
      </c>
      <c r="AC18" s="225">
        <f>(Z18-V18)/V18</f>
        <v>4.9483648881239337E-2</v>
      </c>
      <c r="AD18" s="377">
        <v>4.12</v>
      </c>
      <c r="AE18" s="235"/>
      <c r="AF18" s="569">
        <f>G18*(AE18+AD18)+(AD18+AE18)</f>
        <v>4.944</v>
      </c>
      <c r="AG18" s="304">
        <f>(AD18-Z18)/Z18</f>
        <v>-0.15539155391553916</v>
      </c>
      <c r="AH18" s="693">
        <v>4.12</v>
      </c>
      <c r="AI18" s="717">
        <f t="shared" si="13"/>
        <v>4.944</v>
      </c>
      <c r="AJ18" s="730">
        <v>4.2539999999999996</v>
      </c>
      <c r="AK18" s="897">
        <f>G18*(AE18+AJ18)+(AE18+AJ18)</f>
        <v>5.1047999999999991</v>
      </c>
      <c r="AL18" s="723">
        <f>(AJ18-AH18)/AH18</f>
        <v>3.2524271844660058E-2</v>
      </c>
      <c r="AM18" s="703" t="s">
        <v>360</v>
      </c>
      <c r="AN18" s="371" t="s">
        <v>415</v>
      </c>
      <c r="AO18" s="371" t="s">
        <v>384</v>
      </c>
      <c r="AP18" s="347" t="s">
        <v>249</v>
      </c>
      <c r="AQ18" s="412"/>
    </row>
    <row r="19" spans="1:43" s="54" customFormat="1" ht="50" customHeight="1" x14ac:dyDescent="0.2">
      <c r="A19" s="832"/>
      <c r="B19" s="905" t="s">
        <v>612</v>
      </c>
      <c r="C19" s="416" t="s">
        <v>613</v>
      </c>
      <c r="D19" s="509" t="s">
        <v>614</v>
      </c>
      <c r="E19" s="382" t="s">
        <v>145</v>
      </c>
      <c r="F19" s="388"/>
      <c r="G19" s="298">
        <v>0.2</v>
      </c>
      <c r="H19" s="384"/>
      <c r="I19" s="385" t="s">
        <v>476</v>
      </c>
      <c r="J19" s="386"/>
      <c r="K19" s="383"/>
      <c r="L19" s="383"/>
      <c r="M19" s="298"/>
      <c r="N19" s="387"/>
      <c r="O19" s="298"/>
      <c r="P19" s="297"/>
      <c r="Q19" s="298"/>
      <c r="R19" s="387"/>
      <c r="S19" s="298"/>
      <c r="T19" s="383"/>
      <c r="U19" s="417"/>
      <c r="V19" s="387"/>
      <c r="W19" s="298"/>
      <c r="X19" s="383"/>
      <c r="Y19" s="417"/>
      <c r="Z19" s="418"/>
      <c r="AA19" s="417"/>
      <c r="AB19" s="419"/>
      <c r="AC19" s="298"/>
      <c r="AD19" s="390">
        <v>7.1609999999999996</v>
      </c>
      <c r="AE19" s="298"/>
      <c r="AF19" s="557">
        <f>G19*(AE19+AD19)+(AE19+AD19)</f>
        <v>8.5931999999999995</v>
      </c>
      <c r="AG19" s="363" t="s">
        <v>539</v>
      </c>
      <c r="AH19" s="694">
        <v>7.1609999999999996</v>
      </c>
      <c r="AI19" s="717">
        <f t="shared" si="13"/>
        <v>8.5931999999999995</v>
      </c>
      <c r="AJ19" s="731">
        <v>7.1609999999999996</v>
      </c>
      <c r="AK19" s="897">
        <f>G19*(AE19+AJ19)+(AE19+AJ19)</f>
        <v>8.5931999999999995</v>
      </c>
      <c r="AL19" s="723">
        <f>(AJ19-AH19)/AH19</f>
        <v>0</v>
      </c>
      <c r="AM19" s="702" t="s">
        <v>615</v>
      </c>
      <c r="AN19" s="382" t="s">
        <v>616</v>
      </c>
      <c r="AO19" s="382" t="s">
        <v>381</v>
      </c>
      <c r="AP19" s="421">
        <v>27</v>
      </c>
      <c r="AQ19" s="416"/>
    </row>
    <row r="20" spans="1:43" s="54" customFormat="1" ht="50" customHeight="1" x14ac:dyDescent="0.2">
      <c r="A20" s="832"/>
      <c r="B20" s="906" t="s">
        <v>604</v>
      </c>
      <c r="C20" s="382" t="s">
        <v>228</v>
      </c>
      <c r="D20" s="510" t="s">
        <v>605</v>
      </c>
      <c r="E20" s="382" t="s">
        <v>145</v>
      </c>
      <c r="F20" s="383"/>
      <c r="G20" s="298">
        <v>0.2</v>
      </c>
      <c r="H20" s="384"/>
      <c r="I20" s="385"/>
      <c r="J20" s="386"/>
      <c r="K20" s="383"/>
      <c r="L20" s="383"/>
      <c r="M20" s="298"/>
      <c r="N20" s="387"/>
      <c r="O20" s="297"/>
      <c r="P20" s="388"/>
      <c r="Q20" s="298"/>
      <c r="R20" s="387"/>
      <c r="S20" s="387"/>
      <c r="T20" s="297"/>
      <c r="U20" s="298"/>
      <c r="V20" s="387"/>
      <c r="W20" s="297"/>
      <c r="X20" s="297"/>
      <c r="Y20" s="298"/>
      <c r="Z20" s="389"/>
      <c r="AA20" s="298"/>
      <c r="AB20" s="297"/>
      <c r="AC20" s="298"/>
      <c r="AD20" s="390">
        <v>9.5939999999999994</v>
      </c>
      <c r="AE20" s="298"/>
      <c r="AF20" s="553">
        <f>G20*(AE20+AD20)+(AD20+AE20)</f>
        <v>11.512799999999999</v>
      </c>
      <c r="AG20" s="363" t="s">
        <v>539</v>
      </c>
      <c r="AH20" s="694">
        <v>9.5939999999999994</v>
      </c>
      <c r="AI20" s="717">
        <f t="shared" si="13"/>
        <v>11.512799999999999</v>
      </c>
      <c r="AJ20" s="731">
        <v>9.5939999999999994</v>
      </c>
      <c r="AK20" s="897">
        <f>G20*(AE20+AJ20)+(AE20+AJ20)</f>
        <v>11.512799999999999</v>
      </c>
      <c r="AL20" s="723">
        <f>(AJ20-AH20)/AH20</f>
        <v>0</v>
      </c>
      <c r="AM20" s="702" t="s">
        <v>241</v>
      </c>
      <c r="AN20" s="382" t="s">
        <v>606</v>
      </c>
      <c r="AO20" s="382" t="s">
        <v>381</v>
      </c>
      <c r="AP20" s="385">
        <v>21</v>
      </c>
      <c r="AQ20" s="416"/>
    </row>
    <row r="21" spans="1:43" s="54" customFormat="1" ht="50" customHeight="1" x14ac:dyDescent="0.2">
      <c r="A21" s="832"/>
      <c r="B21" s="905" t="s">
        <v>650</v>
      </c>
      <c r="C21" s="351" t="s">
        <v>651</v>
      </c>
      <c r="D21" s="511" t="s">
        <v>652</v>
      </c>
      <c r="E21" s="351" t="s">
        <v>655</v>
      </c>
      <c r="F21" s="356"/>
      <c r="G21" s="512">
        <v>0.2</v>
      </c>
      <c r="H21" s="366"/>
      <c r="I21" s="354"/>
      <c r="J21" s="355"/>
      <c r="K21" s="356"/>
      <c r="L21" s="356"/>
      <c r="M21" s="354"/>
      <c r="N21" s="357"/>
      <c r="O21" s="367"/>
      <c r="P21" s="352"/>
      <c r="Q21" s="354"/>
      <c r="R21" s="357"/>
      <c r="S21" s="357"/>
      <c r="T21" s="367"/>
      <c r="U21" s="354"/>
      <c r="V21" s="357"/>
      <c r="W21" s="367"/>
      <c r="X21" s="367"/>
      <c r="Y21" s="354"/>
      <c r="Z21" s="368"/>
      <c r="AA21" s="354"/>
      <c r="AB21" s="354"/>
      <c r="AC21" s="354"/>
      <c r="AD21" s="651">
        <v>29.234999999999999</v>
      </c>
      <c r="AE21" s="354"/>
      <c r="AF21" s="557">
        <f t="shared" ref="AF21:AF22" si="14">G21*(AE21+AD21)+(AE21+AD21)</f>
        <v>35.082000000000001</v>
      </c>
      <c r="AG21" s="363" t="s">
        <v>539</v>
      </c>
      <c r="AH21" s="695">
        <v>29.234999999999999</v>
      </c>
      <c r="AI21" s="717">
        <f t="shared" si="13"/>
        <v>35.082000000000001</v>
      </c>
      <c r="AJ21" s="732">
        <v>29.234999999999999</v>
      </c>
      <c r="AK21" s="897">
        <f>G21*(AE21+AJ21)+(AE21+AJ21)</f>
        <v>35.082000000000001</v>
      </c>
      <c r="AL21" s="723">
        <f>(AJ21-AH21)/AH21</f>
        <v>0</v>
      </c>
      <c r="AM21" s="704"/>
      <c r="AN21" s="351" t="s">
        <v>600</v>
      </c>
      <c r="AO21" s="351" t="s">
        <v>656</v>
      </c>
      <c r="AP21" s="354" t="s">
        <v>249</v>
      </c>
      <c r="AQ21" s="416"/>
    </row>
    <row r="22" spans="1:43" s="54" customFormat="1" ht="50" customHeight="1" x14ac:dyDescent="0.2">
      <c r="A22" s="832"/>
      <c r="B22" s="905" t="s">
        <v>657</v>
      </c>
      <c r="C22" s="351" t="s">
        <v>651</v>
      </c>
      <c r="D22" s="511" t="s">
        <v>658</v>
      </c>
      <c r="E22" s="351" t="s">
        <v>334</v>
      </c>
      <c r="F22" s="356"/>
      <c r="G22" s="512">
        <v>0.2</v>
      </c>
      <c r="H22" s="366"/>
      <c r="I22" s="354"/>
      <c r="J22" s="355"/>
      <c r="K22" s="356"/>
      <c r="L22" s="356"/>
      <c r="M22" s="354"/>
      <c r="N22" s="357"/>
      <c r="O22" s="367"/>
      <c r="P22" s="352"/>
      <c r="Q22" s="354"/>
      <c r="R22" s="357"/>
      <c r="S22" s="357"/>
      <c r="T22" s="367"/>
      <c r="U22" s="354"/>
      <c r="V22" s="357"/>
      <c r="W22" s="367"/>
      <c r="X22" s="367"/>
      <c r="Y22" s="354"/>
      <c r="Z22" s="368"/>
      <c r="AA22" s="354"/>
      <c r="AB22" s="354"/>
      <c r="AC22" s="354"/>
      <c r="AD22" s="651">
        <v>7.931</v>
      </c>
      <c r="AE22" s="354"/>
      <c r="AF22" s="557">
        <f t="shared" si="14"/>
        <v>9.5172000000000008</v>
      </c>
      <c r="AG22" s="363" t="s">
        <v>539</v>
      </c>
      <c r="AH22" s="695">
        <v>7.931</v>
      </c>
      <c r="AI22" s="717">
        <f t="shared" si="13"/>
        <v>9.5172000000000008</v>
      </c>
      <c r="AJ22" s="732">
        <v>7.931</v>
      </c>
      <c r="AK22" s="897">
        <f>G22*(AE22+AJ22)+(AE22+AJ22)</f>
        <v>9.5172000000000008</v>
      </c>
      <c r="AL22" s="723">
        <f>(AJ22-AH22)/AH22</f>
        <v>0</v>
      </c>
      <c r="AM22" s="704"/>
      <c r="AN22" s="351" t="s">
        <v>600</v>
      </c>
      <c r="AO22" s="351" t="s">
        <v>656</v>
      </c>
      <c r="AP22" s="354" t="s">
        <v>249</v>
      </c>
      <c r="AQ22" s="416"/>
    </row>
    <row r="23" spans="1:43" s="54" customFormat="1" ht="50" customHeight="1" x14ac:dyDescent="0.2">
      <c r="A23" s="832"/>
      <c r="B23" s="907" t="s">
        <v>597</v>
      </c>
      <c r="C23" s="332" t="s">
        <v>228</v>
      </c>
      <c r="D23" s="513" t="s">
        <v>598</v>
      </c>
      <c r="E23" s="364" t="s">
        <v>334</v>
      </c>
      <c r="F23" s="399"/>
      <c r="G23" s="340">
        <v>0.2</v>
      </c>
      <c r="H23" s="397"/>
      <c r="I23" s="365" t="s">
        <v>599</v>
      </c>
      <c r="J23" s="398"/>
      <c r="K23" s="341"/>
      <c r="L23" s="341"/>
      <c r="M23" s="340"/>
      <c r="N23" s="339"/>
      <c r="O23" s="340"/>
      <c r="P23" s="395"/>
      <c r="Q23" s="340"/>
      <c r="R23" s="339"/>
      <c r="S23" s="340"/>
      <c r="T23" s="341"/>
      <c r="U23" s="345"/>
      <c r="V23" s="339"/>
      <c r="W23" s="340"/>
      <c r="X23" s="341"/>
      <c r="Y23" s="396"/>
      <c r="Z23" s="475"/>
      <c r="AA23" s="345"/>
      <c r="AB23" s="324"/>
      <c r="AC23" s="400"/>
      <c r="AD23" s="652">
        <v>3.5950000000000002</v>
      </c>
      <c r="AE23" s="565"/>
      <c r="AF23" s="570">
        <f>G23*(AE23+AD23)+(AE23+AD23)</f>
        <v>4.3140000000000001</v>
      </c>
      <c r="AG23" s="476" t="s">
        <v>539</v>
      </c>
      <c r="AH23" s="683">
        <v>3.5950000000000002</v>
      </c>
      <c r="AI23" s="717">
        <f t="shared" si="13"/>
        <v>4.3140000000000001</v>
      </c>
      <c r="AJ23" s="733">
        <v>3.5950000000000002</v>
      </c>
      <c r="AK23" s="897">
        <f>G23*(AE23+AJ23)+(AE23+AJ23)</f>
        <v>4.3140000000000001</v>
      </c>
      <c r="AL23" s="723">
        <f>(AJ23-AH23)/AH23</f>
        <v>0</v>
      </c>
      <c r="AM23" s="402" t="s">
        <v>241</v>
      </c>
      <c r="AN23" s="364" t="s">
        <v>600</v>
      </c>
      <c r="AO23" s="364" t="s">
        <v>601</v>
      </c>
      <c r="AP23" s="465">
        <v>21</v>
      </c>
      <c r="AQ23" s="346"/>
    </row>
    <row r="24" spans="1:43" s="54" customFormat="1" ht="50" customHeight="1" x14ac:dyDescent="0.2">
      <c r="A24" s="832"/>
      <c r="B24" s="908" t="s">
        <v>602</v>
      </c>
      <c r="C24" s="410" t="s">
        <v>228</v>
      </c>
      <c r="D24" s="508" t="s">
        <v>603</v>
      </c>
      <c r="E24" s="371" t="s">
        <v>145</v>
      </c>
      <c r="F24" s="374"/>
      <c r="G24" s="235">
        <v>0.2</v>
      </c>
      <c r="H24" s="372"/>
      <c r="I24" s="347" t="s">
        <v>476</v>
      </c>
      <c r="J24" s="373"/>
      <c r="K24" s="348"/>
      <c r="L24" s="348"/>
      <c r="M24" s="235"/>
      <c r="N24" s="349"/>
      <c r="O24" s="235"/>
      <c r="P24" s="236"/>
      <c r="Q24" s="235"/>
      <c r="R24" s="349"/>
      <c r="S24" s="235"/>
      <c r="T24" s="348"/>
      <c r="U24" s="201"/>
      <c r="V24" s="349"/>
      <c r="W24" s="235"/>
      <c r="X24" s="348"/>
      <c r="Y24" s="411"/>
      <c r="Z24" s="423"/>
      <c r="AA24" s="201"/>
      <c r="AB24" s="324"/>
      <c r="AC24" s="234"/>
      <c r="AD24" s="653">
        <v>14.192</v>
      </c>
      <c r="AE24" s="566"/>
      <c r="AF24" s="570">
        <f>G24*(AE24+AD24)+(AE24+AD24)</f>
        <v>17.0304</v>
      </c>
      <c r="AG24" s="363" t="s">
        <v>539</v>
      </c>
      <c r="AH24" s="696">
        <v>14.192</v>
      </c>
      <c r="AI24" s="717">
        <f t="shared" si="13"/>
        <v>17.0304</v>
      </c>
      <c r="AJ24" s="734">
        <v>14.192</v>
      </c>
      <c r="AK24" s="897">
        <f>G24*(AE24+AJ24)+(AE24+AJ24)</f>
        <v>17.0304</v>
      </c>
      <c r="AL24" s="723">
        <f>(AJ24-AH24)/AH24</f>
        <v>0</v>
      </c>
      <c r="AM24" s="703" t="s">
        <v>241</v>
      </c>
      <c r="AN24" s="371" t="s">
        <v>600</v>
      </c>
      <c r="AO24" s="371" t="s">
        <v>384</v>
      </c>
      <c r="AP24" s="424">
        <v>21</v>
      </c>
      <c r="AQ24" s="412"/>
    </row>
    <row r="25" spans="1:43" s="54" customFormat="1" ht="50" customHeight="1" x14ac:dyDescent="0.2">
      <c r="A25" s="832"/>
      <c r="B25" s="905" t="s">
        <v>589</v>
      </c>
      <c r="C25" s="416" t="s">
        <v>592</v>
      </c>
      <c r="D25" s="509" t="s">
        <v>593</v>
      </c>
      <c r="E25" s="382" t="s">
        <v>145</v>
      </c>
      <c r="F25" s="388"/>
      <c r="G25" s="298">
        <v>0.2</v>
      </c>
      <c r="H25" s="384"/>
      <c r="I25" s="385" t="s">
        <v>476</v>
      </c>
      <c r="J25" s="386"/>
      <c r="K25" s="383"/>
      <c r="L25" s="383"/>
      <c r="M25" s="298"/>
      <c r="N25" s="387"/>
      <c r="O25" s="298"/>
      <c r="P25" s="297"/>
      <c r="Q25" s="298"/>
      <c r="R25" s="387"/>
      <c r="S25" s="298"/>
      <c r="T25" s="383"/>
      <c r="U25" s="417"/>
      <c r="V25" s="387"/>
      <c r="W25" s="298"/>
      <c r="X25" s="383"/>
      <c r="Y25" s="417"/>
      <c r="Z25" s="418"/>
      <c r="AA25" s="417"/>
      <c r="AB25" s="419"/>
      <c r="AC25" s="298"/>
      <c r="AD25" s="390">
        <v>9.1069999999999993</v>
      </c>
      <c r="AE25" s="298"/>
      <c r="AF25" s="557">
        <f>G25*(AE25+AD25)+(AE25+AD25)</f>
        <v>10.9284</v>
      </c>
      <c r="AG25" s="363" t="s">
        <v>539</v>
      </c>
      <c r="AH25" s="694">
        <v>9.1069999999999993</v>
      </c>
      <c r="AI25" s="717">
        <f t="shared" si="13"/>
        <v>10.9284</v>
      </c>
      <c r="AJ25" s="731">
        <v>9.1069999999999993</v>
      </c>
      <c r="AK25" s="897">
        <f>G25*(AE25+AJ25)+(AE25+AJ25)</f>
        <v>10.9284</v>
      </c>
      <c r="AL25" s="723">
        <f>(AJ25-AH25)/AH25</f>
        <v>0</v>
      </c>
      <c r="AM25" s="702" t="s">
        <v>595</v>
      </c>
      <c r="AN25" s="382" t="s">
        <v>596</v>
      </c>
      <c r="AO25" s="382" t="s">
        <v>381</v>
      </c>
      <c r="AP25" s="421" t="s">
        <v>249</v>
      </c>
      <c r="AQ25" s="412"/>
    </row>
    <row r="26" spans="1:43" s="54" customFormat="1" ht="50" customHeight="1" x14ac:dyDescent="0.2">
      <c r="A26" s="832"/>
      <c r="B26" s="905" t="s">
        <v>590</v>
      </c>
      <c r="C26" s="416" t="s">
        <v>592</v>
      </c>
      <c r="D26" s="509" t="s">
        <v>594</v>
      </c>
      <c r="E26" s="382" t="s">
        <v>145</v>
      </c>
      <c r="F26" s="388"/>
      <c r="G26" s="298">
        <v>0.2</v>
      </c>
      <c r="H26" s="384"/>
      <c r="I26" s="385" t="s">
        <v>476</v>
      </c>
      <c r="J26" s="386"/>
      <c r="K26" s="383"/>
      <c r="L26" s="383"/>
      <c r="M26" s="298"/>
      <c r="N26" s="387"/>
      <c r="O26" s="298"/>
      <c r="P26" s="297"/>
      <c r="Q26" s="298"/>
      <c r="R26" s="387"/>
      <c r="S26" s="298"/>
      <c r="T26" s="383"/>
      <c r="U26" s="417"/>
      <c r="V26" s="387"/>
      <c r="W26" s="298"/>
      <c r="X26" s="383"/>
      <c r="Y26" s="417"/>
      <c r="Z26" s="418"/>
      <c r="AA26" s="417"/>
      <c r="AB26" s="419"/>
      <c r="AC26" s="298"/>
      <c r="AD26" s="390">
        <v>9.1069999999999993</v>
      </c>
      <c r="AE26" s="298"/>
      <c r="AF26" s="557">
        <f>G26*(AE26+AD26)+(AE26+AD26)</f>
        <v>10.9284</v>
      </c>
      <c r="AG26" s="363" t="s">
        <v>539</v>
      </c>
      <c r="AH26" s="694">
        <v>9.1069999999999993</v>
      </c>
      <c r="AI26" s="717">
        <f t="shared" si="13"/>
        <v>10.9284</v>
      </c>
      <c r="AJ26" s="731">
        <v>9.1069999999999993</v>
      </c>
      <c r="AK26" s="897">
        <f>G26*(AE26+AJ26)+(AE26+AJ26)</f>
        <v>10.9284</v>
      </c>
      <c r="AL26" s="723">
        <f>(AJ26-AH26)/AH26</f>
        <v>0</v>
      </c>
      <c r="AM26" s="702" t="s">
        <v>595</v>
      </c>
      <c r="AN26" s="382" t="s">
        <v>596</v>
      </c>
      <c r="AO26" s="382" t="s">
        <v>381</v>
      </c>
      <c r="AP26" s="421" t="s">
        <v>249</v>
      </c>
      <c r="AQ26" s="416"/>
    </row>
    <row r="27" spans="1:43" s="54" customFormat="1" ht="50" customHeight="1" thickBot="1" x14ac:dyDescent="0.25">
      <c r="A27" s="848"/>
      <c r="B27" s="909" t="s">
        <v>591</v>
      </c>
      <c r="C27" s="416" t="s">
        <v>592</v>
      </c>
      <c r="D27" s="552" t="s">
        <v>621</v>
      </c>
      <c r="E27" s="416" t="s">
        <v>145</v>
      </c>
      <c r="F27" s="416"/>
      <c r="G27" s="416">
        <v>20</v>
      </c>
      <c r="H27" s="416"/>
      <c r="I27" s="416" t="s">
        <v>476</v>
      </c>
      <c r="J27" s="416"/>
      <c r="K27" s="416"/>
      <c r="L27" s="416"/>
      <c r="M27" s="416"/>
      <c r="N27" s="416"/>
      <c r="O27" s="416"/>
      <c r="P27" s="416"/>
      <c r="Q27" s="416"/>
      <c r="R27" s="416"/>
      <c r="S27" s="416"/>
      <c r="T27" s="416"/>
      <c r="U27" s="416"/>
      <c r="V27" s="416"/>
      <c r="W27" s="416"/>
      <c r="X27" s="416"/>
      <c r="Y27" s="416"/>
      <c r="Z27" s="416"/>
      <c r="AA27" s="416"/>
      <c r="AB27" s="416"/>
      <c r="AC27" s="416"/>
      <c r="AD27" s="654">
        <v>9.1069999999999993</v>
      </c>
      <c r="AE27" s="416"/>
      <c r="AF27" s="571">
        <f>G27*(AE27+AD27)+(AE27+AD27)</f>
        <v>191.24699999999999</v>
      </c>
      <c r="AG27" s="363" t="s">
        <v>539</v>
      </c>
      <c r="AH27" s="697">
        <v>9.1069999999999993</v>
      </c>
      <c r="AI27" s="717">
        <f t="shared" si="13"/>
        <v>191.24699999999999</v>
      </c>
      <c r="AJ27" s="735">
        <v>9.1069999999999993</v>
      </c>
      <c r="AK27" s="897">
        <f>G27*(AE27+AJ27)+(AE27+AJ27)</f>
        <v>191.24699999999999</v>
      </c>
      <c r="AL27" s="723">
        <f>(AJ27-AH27)/AH27</f>
        <v>0</v>
      </c>
      <c r="AM27" s="702" t="s">
        <v>595</v>
      </c>
      <c r="AN27" s="382" t="s">
        <v>596</v>
      </c>
      <c r="AO27" s="416" t="s">
        <v>381</v>
      </c>
      <c r="AP27" s="416" t="s">
        <v>249</v>
      </c>
      <c r="AQ27" s="416"/>
    </row>
    <row r="28" spans="1:43" s="54" customFormat="1" ht="50" customHeight="1" x14ac:dyDescent="0.2">
      <c r="A28" s="301"/>
      <c r="B28" s="910" t="s">
        <v>582</v>
      </c>
      <c r="C28" s="445" t="s">
        <v>230</v>
      </c>
      <c r="D28" s="509" t="s">
        <v>584</v>
      </c>
      <c r="E28" s="382" t="s">
        <v>334</v>
      </c>
      <c r="F28" s="388"/>
      <c r="G28" s="298">
        <v>0.2</v>
      </c>
      <c r="H28" s="484"/>
      <c r="I28" s="385" t="s">
        <v>478</v>
      </c>
      <c r="J28" s="485"/>
      <c r="K28" s="486"/>
      <c r="L28" s="383"/>
      <c r="M28" s="298"/>
      <c r="N28" s="387"/>
      <c r="O28" s="298"/>
      <c r="P28" s="297"/>
      <c r="Q28" s="298"/>
      <c r="R28" s="387"/>
      <c r="S28" s="298"/>
      <c r="T28" s="383"/>
      <c r="U28" s="417"/>
      <c r="V28" s="387"/>
      <c r="W28" s="298"/>
      <c r="X28" s="383"/>
      <c r="Y28" s="417"/>
      <c r="Z28" s="418"/>
      <c r="AA28" s="417"/>
      <c r="AB28" s="419"/>
      <c r="AC28" s="298"/>
      <c r="AD28" s="390">
        <v>1.417</v>
      </c>
      <c r="AE28" s="298"/>
      <c r="AF28" s="557">
        <f t="shared" ref="AF28:AF29" si="15">G28*(AE28+AD28)+(AE28+AD28)</f>
        <v>1.7004000000000001</v>
      </c>
      <c r="AG28" s="363" t="s">
        <v>539</v>
      </c>
      <c r="AH28" s="694">
        <v>1.417</v>
      </c>
      <c r="AI28" s="717">
        <f t="shared" si="13"/>
        <v>1.7004000000000001</v>
      </c>
      <c r="AJ28" s="731">
        <v>1.417</v>
      </c>
      <c r="AK28" s="897">
        <f>G28*(AE28+AJ28)+(AE28+AJ28)</f>
        <v>1.7004000000000001</v>
      </c>
      <c r="AL28" s="723">
        <f>(AJ28-AH28)/AH28</f>
        <v>0</v>
      </c>
      <c r="AM28" s="705"/>
      <c r="AN28" s="426" t="s">
        <v>585</v>
      </c>
      <c r="AO28" s="426" t="s">
        <v>395</v>
      </c>
      <c r="AP28" s="430">
        <v>38</v>
      </c>
      <c r="AQ28" s="416"/>
    </row>
    <row r="29" spans="1:43" s="54" customFormat="1" ht="50" customHeight="1" x14ac:dyDescent="0.2">
      <c r="A29" s="301"/>
      <c r="B29" s="910" t="s">
        <v>617</v>
      </c>
      <c r="C29" s="445" t="s">
        <v>228</v>
      </c>
      <c r="D29" s="509" t="s">
        <v>618</v>
      </c>
      <c r="E29" s="382" t="s">
        <v>148</v>
      </c>
      <c r="F29" s="388"/>
      <c r="G29" s="298">
        <v>0.2</v>
      </c>
      <c r="H29" s="484"/>
      <c r="I29" s="385"/>
      <c r="J29" s="485"/>
      <c r="K29" s="486"/>
      <c r="L29" s="383"/>
      <c r="M29" s="298"/>
      <c r="N29" s="387"/>
      <c r="O29" s="298"/>
      <c r="P29" s="297"/>
      <c r="Q29" s="298"/>
      <c r="R29" s="387"/>
      <c r="S29" s="298"/>
      <c r="T29" s="383"/>
      <c r="U29" s="417"/>
      <c r="V29" s="387"/>
      <c r="W29" s="298"/>
      <c r="X29" s="383"/>
      <c r="Y29" s="417"/>
      <c r="Z29" s="418"/>
      <c r="AA29" s="417"/>
      <c r="AB29" s="419"/>
      <c r="AC29" s="298"/>
      <c r="AD29" s="390">
        <v>2.508</v>
      </c>
      <c r="AE29" s="298"/>
      <c r="AF29" s="557">
        <f t="shared" si="15"/>
        <v>3.0095999999999998</v>
      </c>
      <c r="AG29" s="363" t="s">
        <v>539</v>
      </c>
      <c r="AH29" s="694">
        <v>2.508</v>
      </c>
      <c r="AI29" s="717">
        <f t="shared" si="13"/>
        <v>3.0095999999999998</v>
      </c>
      <c r="AJ29" s="731">
        <v>2.508</v>
      </c>
      <c r="AK29" s="897">
        <f>G29*(AE29+AJ29)+(AE29+AJ29)</f>
        <v>3.0095999999999998</v>
      </c>
      <c r="AL29" s="723">
        <f>(AJ29-AH29)/AH29</f>
        <v>0</v>
      </c>
      <c r="AM29" s="702" t="s">
        <v>619</v>
      </c>
      <c r="AN29" s="426" t="s">
        <v>620</v>
      </c>
      <c r="AO29" s="426" t="s">
        <v>395</v>
      </c>
      <c r="AP29" s="416">
        <v>38</v>
      </c>
      <c r="AQ29" s="416"/>
    </row>
    <row r="30" spans="1:43" s="54" customFormat="1" ht="50" customHeight="1" thickBot="1" x14ac:dyDescent="0.25">
      <c r="A30" s="821" t="s">
        <v>8</v>
      </c>
      <c r="B30" s="911" t="s">
        <v>264</v>
      </c>
      <c r="C30" s="107" t="s">
        <v>230</v>
      </c>
      <c r="D30" s="515" t="s">
        <v>66</v>
      </c>
      <c r="E30" s="127" t="s">
        <v>334</v>
      </c>
      <c r="F30" s="112">
        <v>3.54</v>
      </c>
      <c r="G30" s="113">
        <v>0.2</v>
      </c>
      <c r="H30" s="108">
        <f t="shared" ref="H30:H32" si="16">F30*1.2</f>
        <v>4.2480000000000002</v>
      </c>
      <c r="I30" s="109" t="s">
        <v>478</v>
      </c>
      <c r="J30" s="110">
        <v>3.54</v>
      </c>
      <c r="K30" s="111"/>
      <c r="L30" s="112">
        <f t="shared" si="5"/>
        <v>4.2480000000000002</v>
      </c>
      <c r="M30" s="113">
        <f t="shared" si="0"/>
        <v>0</v>
      </c>
      <c r="N30" s="114">
        <v>3.54</v>
      </c>
      <c r="O30" s="115"/>
      <c r="P30" s="128">
        <f t="shared" si="6"/>
        <v>4.2480000000000002</v>
      </c>
      <c r="Q30" s="340">
        <f t="shared" si="7"/>
        <v>0</v>
      </c>
      <c r="R30" s="114">
        <v>3.54</v>
      </c>
      <c r="S30" s="114"/>
      <c r="T30" s="115">
        <f t="shared" si="1"/>
        <v>4.2480000000000002</v>
      </c>
      <c r="U30" s="113">
        <f t="shared" si="2"/>
        <v>0</v>
      </c>
      <c r="V30" s="114">
        <v>3.54</v>
      </c>
      <c r="W30" s="115"/>
      <c r="X30" s="115">
        <f t="shared" si="8"/>
        <v>4.2480000000000002</v>
      </c>
      <c r="Y30" s="379">
        <f t="shared" si="9"/>
        <v>0</v>
      </c>
      <c r="Z30" s="320">
        <v>3.54</v>
      </c>
      <c r="AA30" s="113"/>
      <c r="AB30" s="115">
        <f t="shared" si="10"/>
        <v>4.2480000000000002</v>
      </c>
      <c r="AC30" s="225">
        <f t="shared" si="11"/>
        <v>0</v>
      </c>
      <c r="AD30" s="307">
        <v>2.984</v>
      </c>
      <c r="AE30" s="113"/>
      <c r="AF30" s="573">
        <f t="shared" si="12"/>
        <v>3.5808</v>
      </c>
      <c r="AG30" s="380">
        <f t="shared" si="3"/>
        <v>-0.15706214689265538</v>
      </c>
      <c r="AH30" s="686">
        <v>2.984</v>
      </c>
      <c r="AI30" s="717">
        <f t="shared" si="13"/>
        <v>3.5808</v>
      </c>
      <c r="AJ30" s="736">
        <v>2.984</v>
      </c>
      <c r="AK30" s="897">
        <f>G30*(AE30+AJ30)+(AE30+AJ30)</f>
        <v>3.5808</v>
      </c>
      <c r="AL30" s="723">
        <f>(AJ30-AH30)/AH30</f>
        <v>0</v>
      </c>
      <c r="AM30" s="575"/>
      <c r="AN30" s="107" t="s">
        <v>416</v>
      </c>
      <c r="AO30" s="107" t="s">
        <v>395</v>
      </c>
      <c r="AP30" s="576">
        <v>87</v>
      </c>
      <c r="AQ30" s="577"/>
    </row>
    <row r="31" spans="1:43" s="54" customFormat="1" ht="50" customHeight="1" thickBot="1" x14ac:dyDescent="0.25">
      <c r="A31" s="821"/>
      <c r="B31" s="912" t="s">
        <v>265</v>
      </c>
      <c r="C31" s="119" t="s">
        <v>230</v>
      </c>
      <c r="D31" s="96" t="s">
        <v>67</v>
      </c>
      <c r="E31" s="94" t="s">
        <v>145</v>
      </c>
      <c r="F31" s="89">
        <v>14.28</v>
      </c>
      <c r="G31" s="85">
        <v>0.2</v>
      </c>
      <c r="H31" s="120">
        <f>F31*1.2</f>
        <v>17.135999999999999</v>
      </c>
      <c r="I31" s="87" t="s">
        <v>476</v>
      </c>
      <c r="J31" s="121">
        <v>14.28</v>
      </c>
      <c r="K31" s="122"/>
      <c r="L31" s="89">
        <f t="shared" si="5"/>
        <v>17.135999999999999</v>
      </c>
      <c r="M31" s="85">
        <f t="shared" si="0"/>
        <v>0</v>
      </c>
      <c r="N31" s="90">
        <v>14.28</v>
      </c>
      <c r="O31" s="91"/>
      <c r="P31" s="84">
        <f t="shared" si="6"/>
        <v>17.135999999999999</v>
      </c>
      <c r="Q31" s="85">
        <f t="shared" si="7"/>
        <v>0</v>
      </c>
      <c r="R31" s="90">
        <v>14.28</v>
      </c>
      <c r="S31" s="90"/>
      <c r="T31" s="91">
        <f t="shared" si="1"/>
        <v>17.135999999999999</v>
      </c>
      <c r="U31" s="85">
        <f t="shared" si="2"/>
        <v>0</v>
      </c>
      <c r="V31" s="90">
        <v>14.28</v>
      </c>
      <c r="W31" s="91"/>
      <c r="X31" s="91">
        <f t="shared" si="8"/>
        <v>17.135999999999999</v>
      </c>
      <c r="Y31" s="219">
        <f t="shared" si="9"/>
        <v>0</v>
      </c>
      <c r="Z31" s="318">
        <v>14.28</v>
      </c>
      <c r="AA31" s="220"/>
      <c r="AB31" s="80">
        <f t="shared" si="10"/>
        <v>17.135999999999999</v>
      </c>
      <c r="AC31" s="222">
        <f t="shared" si="11"/>
        <v>0</v>
      </c>
      <c r="AD31" s="305">
        <v>14.28</v>
      </c>
      <c r="AE31" s="220"/>
      <c r="AF31" s="568">
        <f t="shared" si="12"/>
        <v>17.135999999999999</v>
      </c>
      <c r="AG31" s="304">
        <f t="shared" si="3"/>
        <v>0</v>
      </c>
      <c r="AH31" s="692">
        <v>14.28</v>
      </c>
      <c r="AI31" s="717">
        <f t="shared" si="13"/>
        <v>17.135999999999999</v>
      </c>
      <c r="AJ31" s="729">
        <v>14.28</v>
      </c>
      <c r="AK31" s="897">
        <f>G31*(AE31+AJ31)+(AE31+AJ31)</f>
        <v>17.135999999999999</v>
      </c>
      <c r="AL31" s="723">
        <f>(AJ31-AH31)/AH31</f>
        <v>0</v>
      </c>
      <c r="AM31" s="706"/>
      <c r="AN31" s="119" t="s">
        <v>416</v>
      </c>
      <c r="AO31" s="119" t="s">
        <v>395</v>
      </c>
      <c r="AP31" s="123">
        <v>87</v>
      </c>
      <c r="AQ31" s="247"/>
    </row>
    <row r="32" spans="1:43" s="54" customFormat="1" ht="50" customHeight="1" thickBot="1" x14ac:dyDescent="0.25">
      <c r="A32" s="828"/>
      <c r="B32" s="913" t="s">
        <v>182</v>
      </c>
      <c r="C32" s="248" t="s">
        <v>231</v>
      </c>
      <c r="D32" s="564" t="s">
        <v>68</v>
      </c>
      <c r="E32" s="227" t="s">
        <v>145</v>
      </c>
      <c r="F32" s="228">
        <v>28.63</v>
      </c>
      <c r="G32" s="229">
        <v>0.2</v>
      </c>
      <c r="H32" s="250">
        <f t="shared" si="16"/>
        <v>34.355999999999995</v>
      </c>
      <c r="I32" s="230" t="s">
        <v>476</v>
      </c>
      <c r="J32" s="251">
        <v>28.63</v>
      </c>
      <c r="K32" s="252"/>
      <c r="L32" s="228">
        <f t="shared" si="5"/>
        <v>34.356000000000002</v>
      </c>
      <c r="M32" s="229">
        <f t="shared" si="0"/>
        <v>0</v>
      </c>
      <c r="N32" s="231">
        <v>30.981000000000002</v>
      </c>
      <c r="O32" s="232"/>
      <c r="P32" s="233">
        <f t="shared" si="6"/>
        <v>37.177199999999999</v>
      </c>
      <c r="Q32" s="113">
        <f t="shared" si="7"/>
        <v>6.8430550704389415E-2</v>
      </c>
      <c r="R32" s="231">
        <v>30.981000000000002</v>
      </c>
      <c r="S32" s="231"/>
      <c r="T32" s="232">
        <f t="shared" si="1"/>
        <v>37.177199999999999</v>
      </c>
      <c r="U32" s="229">
        <f t="shared" si="2"/>
        <v>0</v>
      </c>
      <c r="V32" s="231">
        <v>30.981000000000002</v>
      </c>
      <c r="W32" s="232"/>
      <c r="X32" s="232">
        <f t="shared" si="8"/>
        <v>37.177199999999999</v>
      </c>
      <c r="Y32" s="234">
        <f t="shared" si="9"/>
        <v>0</v>
      </c>
      <c r="Z32" s="319">
        <v>32.497</v>
      </c>
      <c r="AA32" s="235"/>
      <c r="AB32" s="80">
        <f t="shared" si="10"/>
        <v>38.996400000000001</v>
      </c>
      <c r="AC32" s="237">
        <f t="shared" si="11"/>
        <v>4.8933217133081505E-2</v>
      </c>
      <c r="AD32" s="306">
        <v>30.768999999999998</v>
      </c>
      <c r="AE32" s="235"/>
      <c r="AF32" s="568">
        <f t="shared" si="12"/>
        <v>36.922799999999995</v>
      </c>
      <c r="AG32" s="304">
        <f t="shared" si="3"/>
        <v>-5.3174139151306324E-2</v>
      </c>
      <c r="AH32" s="698">
        <v>30.768999999999998</v>
      </c>
      <c r="AI32" s="717">
        <f t="shared" si="13"/>
        <v>36.922799999999995</v>
      </c>
      <c r="AJ32" s="737">
        <v>30.768999999999998</v>
      </c>
      <c r="AK32" s="897">
        <f>G32*(AE32+AJ32)+(AE32+AJ32)</f>
        <v>36.922799999999995</v>
      </c>
      <c r="AL32" s="723">
        <f>(AJ32-AH32)/AH32</f>
        <v>0</v>
      </c>
      <c r="AM32" s="707"/>
      <c r="AN32" s="248" t="s">
        <v>417</v>
      </c>
      <c r="AO32" s="248" t="s">
        <v>395</v>
      </c>
      <c r="AP32" s="253" t="s">
        <v>246</v>
      </c>
      <c r="AQ32" s="254"/>
    </row>
    <row r="33" spans="1:43" s="54" customFormat="1" ht="50" customHeight="1" thickBot="1" x14ac:dyDescent="0.25">
      <c r="A33" s="821" t="s">
        <v>5</v>
      </c>
      <c r="B33" s="902" t="s">
        <v>266</v>
      </c>
      <c r="C33" s="82" t="s">
        <v>228</v>
      </c>
      <c r="D33" s="500" t="s">
        <v>107</v>
      </c>
      <c r="E33" s="82" t="s">
        <v>145</v>
      </c>
      <c r="F33" s="78">
        <v>8.0120000000000005</v>
      </c>
      <c r="G33" s="74">
        <v>0.2</v>
      </c>
      <c r="H33" s="75">
        <f t="shared" ref="H33:H34" si="17">F33*1.2</f>
        <v>9.6143999999999998</v>
      </c>
      <c r="I33" s="76" t="s">
        <v>476</v>
      </c>
      <c r="J33" s="77">
        <v>7.782</v>
      </c>
      <c r="K33" s="78">
        <v>0.23</v>
      </c>
      <c r="L33" s="78">
        <f t="shared" si="5"/>
        <v>9.6143999999999998</v>
      </c>
      <c r="M33" s="74">
        <f t="shared" si="0"/>
        <v>0</v>
      </c>
      <c r="N33" s="79">
        <v>7.782</v>
      </c>
      <c r="O33" s="80">
        <v>0.23</v>
      </c>
      <c r="P33" s="73">
        <f t="shared" si="6"/>
        <v>9.6143999999999998</v>
      </c>
      <c r="Q33" s="205">
        <f t="shared" si="7"/>
        <v>0</v>
      </c>
      <c r="R33" s="79">
        <v>8.0909999999999993</v>
      </c>
      <c r="S33" s="79">
        <v>0.23</v>
      </c>
      <c r="T33" s="80">
        <f t="shared" si="1"/>
        <v>9.985199999999999</v>
      </c>
      <c r="U33" s="74">
        <f t="shared" si="2"/>
        <v>3.9707016191210392E-2</v>
      </c>
      <c r="V33" s="79">
        <v>8.0909999999999993</v>
      </c>
      <c r="W33" s="80">
        <v>0.23</v>
      </c>
      <c r="X33" s="80">
        <f>G33*(W33+V33)+(V33+W33)</f>
        <v>9.985199999999999</v>
      </c>
      <c r="Y33" s="206">
        <f t="shared" si="9"/>
        <v>0</v>
      </c>
      <c r="Z33" s="320">
        <v>8.4149999999999991</v>
      </c>
      <c r="AA33" s="80">
        <v>0.23</v>
      </c>
      <c r="AB33" s="80">
        <f t="shared" si="10"/>
        <v>10.373999999999999</v>
      </c>
      <c r="AC33" s="207">
        <f t="shared" si="11"/>
        <v>4.0044493882091199E-2</v>
      </c>
      <c r="AD33" s="307">
        <v>8.4149999999999991</v>
      </c>
      <c r="AE33" s="80">
        <v>0.23</v>
      </c>
      <c r="AF33" s="568">
        <f t="shared" si="12"/>
        <v>10.373999999999999</v>
      </c>
      <c r="AG33" s="304">
        <f t="shared" si="3"/>
        <v>0</v>
      </c>
      <c r="AH33" s="686">
        <v>8.4149999999999991</v>
      </c>
      <c r="AI33" s="717">
        <f t="shared" si="13"/>
        <v>10.373999999999999</v>
      </c>
      <c r="AJ33" s="736">
        <v>8.4149999999999991</v>
      </c>
      <c r="AK33" s="897">
        <f>G33*(AE33+AJ33)+(AE33+AJ33)</f>
        <v>10.373999999999999</v>
      </c>
      <c r="AL33" s="723">
        <f>(AJ33-AH33)/AH33</f>
        <v>0</v>
      </c>
      <c r="AM33" s="255" t="s">
        <v>361</v>
      </c>
      <c r="AN33" s="82" t="s">
        <v>418</v>
      </c>
      <c r="AO33" s="82" t="s">
        <v>419</v>
      </c>
      <c r="AP33" s="76">
        <v>17</v>
      </c>
      <c r="AQ33" s="209"/>
    </row>
    <row r="34" spans="1:43" s="54" customFormat="1" ht="50" customHeight="1" thickBot="1" x14ac:dyDescent="0.25">
      <c r="A34" s="821"/>
      <c r="B34" s="914" t="s">
        <v>267</v>
      </c>
      <c r="C34" s="94" t="s">
        <v>228</v>
      </c>
      <c r="D34" s="96" t="s">
        <v>108</v>
      </c>
      <c r="E34" s="94" t="s">
        <v>144</v>
      </c>
      <c r="F34" s="89">
        <v>2.2650000000000001</v>
      </c>
      <c r="G34" s="85">
        <v>0.2</v>
      </c>
      <c r="H34" s="95">
        <f t="shared" si="17"/>
        <v>2.718</v>
      </c>
      <c r="I34" s="87" t="s">
        <v>478</v>
      </c>
      <c r="J34" s="88">
        <v>2.2149999999999999</v>
      </c>
      <c r="K34" s="89">
        <v>0.05</v>
      </c>
      <c r="L34" s="89">
        <f t="shared" si="5"/>
        <v>2.7179999999999995</v>
      </c>
      <c r="M34" s="85">
        <f t="shared" si="0"/>
        <v>-1.9606587631349342E-16</v>
      </c>
      <c r="N34" s="90">
        <v>2.2149999999999999</v>
      </c>
      <c r="O34" s="91">
        <v>0.05</v>
      </c>
      <c r="P34" s="84">
        <f t="shared" si="6"/>
        <v>2.7179999999999995</v>
      </c>
      <c r="Q34" s="85">
        <f t="shared" si="7"/>
        <v>0</v>
      </c>
      <c r="R34" s="90">
        <v>2.3050000000000002</v>
      </c>
      <c r="S34" s="90">
        <v>0.05</v>
      </c>
      <c r="T34" s="91">
        <f t="shared" si="1"/>
        <v>2.8260000000000001</v>
      </c>
      <c r="U34" s="85">
        <f t="shared" si="2"/>
        <v>4.0632054176072373E-2</v>
      </c>
      <c r="V34" s="90">
        <v>2.3050000000000002</v>
      </c>
      <c r="W34" s="91">
        <v>0.05</v>
      </c>
      <c r="X34" s="91">
        <f t="shared" si="8"/>
        <v>2.8260000000000001</v>
      </c>
      <c r="Y34" s="219">
        <f t="shared" si="9"/>
        <v>0</v>
      </c>
      <c r="Z34" s="318">
        <v>2.3959999999999999</v>
      </c>
      <c r="AA34" s="221">
        <v>0.05</v>
      </c>
      <c r="AB34" s="80">
        <f t="shared" si="10"/>
        <v>2.9351999999999996</v>
      </c>
      <c r="AC34" s="222">
        <f t="shared" si="11"/>
        <v>3.9479392624728736E-2</v>
      </c>
      <c r="AD34" s="305">
        <v>2.3959999999999999</v>
      </c>
      <c r="AE34" s="221">
        <v>0.05</v>
      </c>
      <c r="AF34" s="568">
        <f t="shared" si="12"/>
        <v>2.9351999999999996</v>
      </c>
      <c r="AG34" s="304">
        <f t="shared" si="3"/>
        <v>0</v>
      </c>
      <c r="AH34" s="692">
        <v>2.3959999999999999</v>
      </c>
      <c r="AI34" s="717">
        <f t="shared" si="13"/>
        <v>2.9351999999999996</v>
      </c>
      <c r="AJ34" s="729">
        <v>2.3959999999999999</v>
      </c>
      <c r="AK34" s="897">
        <f>G34*(AE34+AJ34)+(AE34+AJ34)</f>
        <v>2.9351999999999996</v>
      </c>
      <c r="AL34" s="723">
        <f>(AJ34-AH34)/AH34</f>
        <v>0</v>
      </c>
      <c r="AM34" s="702" t="s">
        <v>361</v>
      </c>
      <c r="AN34" s="94" t="s">
        <v>418</v>
      </c>
      <c r="AO34" s="94" t="s">
        <v>419</v>
      </c>
      <c r="AP34" s="87">
        <v>17</v>
      </c>
      <c r="AQ34" s="256"/>
    </row>
    <row r="35" spans="1:43" s="54" customFormat="1" ht="50" customHeight="1" thickBot="1" x14ac:dyDescent="0.25">
      <c r="A35" s="821"/>
      <c r="B35" s="914" t="s">
        <v>268</v>
      </c>
      <c r="C35" s="94" t="s">
        <v>232</v>
      </c>
      <c r="D35" s="96" t="s">
        <v>524</v>
      </c>
      <c r="E35" s="94" t="s">
        <v>337</v>
      </c>
      <c r="F35" s="89">
        <v>41.082000000000001</v>
      </c>
      <c r="G35" s="85">
        <v>0.2</v>
      </c>
      <c r="H35" s="131">
        <f t="shared" ref="H35" si="18">F35*1.2</f>
        <v>49.298400000000001</v>
      </c>
      <c r="I35" s="132" t="s">
        <v>476</v>
      </c>
      <c r="J35" s="133">
        <v>41.082000000000001</v>
      </c>
      <c r="K35" s="134">
        <v>1.0900000000000001</v>
      </c>
      <c r="L35" s="134">
        <f t="shared" si="5"/>
        <v>50.606400000000008</v>
      </c>
      <c r="M35" s="130">
        <f t="shared" si="0"/>
        <v>2.6532301251156305E-2</v>
      </c>
      <c r="N35" s="135">
        <v>46.164000000000001</v>
      </c>
      <c r="O35" s="144">
        <v>1.0900000000000001</v>
      </c>
      <c r="P35" s="84">
        <f t="shared" si="6"/>
        <v>56.704800000000006</v>
      </c>
      <c r="Q35" s="85">
        <f t="shared" si="7"/>
        <v>0.10042208100161244</v>
      </c>
      <c r="R35" s="90">
        <v>46.164000000000001</v>
      </c>
      <c r="S35" s="90">
        <v>1.0900000000000001</v>
      </c>
      <c r="T35" s="91">
        <f t="shared" si="1"/>
        <v>56.704800000000006</v>
      </c>
      <c r="U35" s="85">
        <f t="shared" si="2"/>
        <v>0</v>
      </c>
      <c r="V35" s="90">
        <v>46.164000000000001</v>
      </c>
      <c r="W35" s="91">
        <v>1.0900000000000001</v>
      </c>
      <c r="X35" s="91">
        <f t="shared" si="8"/>
        <v>56.704800000000006</v>
      </c>
      <c r="Y35" s="219">
        <f t="shared" si="9"/>
        <v>0</v>
      </c>
      <c r="Z35" s="318">
        <v>58.164000000000001</v>
      </c>
      <c r="AA35" s="221">
        <v>1.1000000000000001</v>
      </c>
      <c r="AB35" s="80">
        <f t="shared" si="10"/>
        <v>71.116800000000012</v>
      </c>
      <c r="AC35" s="222">
        <f t="shared" si="11"/>
        <v>0.25994281258123214</v>
      </c>
      <c r="AD35" s="305">
        <v>53.442999999999998</v>
      </c>
      <c r="AE35" s="221">
        <v>1.1000000000000001</v>
      </c>
      <c r="AF35" s="568">
        <f t="shared" si="12"/>
        <v>65.451599999999999</v>
      </c>
      <c r="AG35" s="304">
        <f t="shared" si="3"/>
        <v>-8.1167044907502983E-2</v>
      </c>
      <c r="AH35" s="692">
        <v>53.442999999999998</v>
      </c>
      <c r="AI35" s="717">
        <f t="shared" si="13"/>
        <v>65.451599999999999</v>
      </c>
      <c r="AJ35" s="729">
        <v>53.442999999999998</v>
      </c>
      <c r="AK35" s="897">
        <f>G35*(AE35+AJ35)+(AE35+AJ35)</f>
        <v>65.451599999999999</v>
      </c>
      <c r="AL35" s="723">
        <f>(AJ35-AH35)/AH35</f>
        <v>0</v>
      </c>
      <c r="AM35" s="701" t="s">
        <v>362</v>
      </c>
      <c r="AN35" s="94" t="s">
        <v>421</v>
      </c>
      <c r="AO35" s="94" t="s">
        <v>420</v>
      </c>
      <c r="AP35" s="87"/>
      <c r="AQ35" s="256" t="s">
        <v>424</v>
      </c>
    </row>
    <row r="36" spans="1:43" s="54" customFormat="1" ht="50" customHeight="1" thickBot="1" x14ac:dyDescent="0.25">
      <c r="A36" s="821"/>
      <c r="B36" s="914" t="s">
        <v>269</v>
      </c>
      <c r="C36" s="94" t="s">
        <v>228</v>
      </c>
      <c r="D36" s="96" t="s">
        <v>109</v>
      </c>
      <c r="E36" s="94" t="s">
        <v>335</v>
      </c>
      <c r="F36" s="89">
        <v>33.51</v>
      </c>
      <c r="G36" s="85">
        <v>0.2</v>
      </c>
      <c r="H36" s="95">
        <f t="shared" ref="H36" si="19">F36*1.2</f>
        <v>40.211999999999996</v>
      </c>
      <c r="I36" s="87" t="s">
        <v>481</v>
      </c>
      <c r="J36" s="88">
        <v>33.28</v>
      </c>
      <c r="K36" s="89">
        <v>0.23</v>
      </c>
      <c r="L36" s="89">
        <f t="shared" si="5"/>
        <v>40.211999999999996</v>
      </c>
      <c r="M36" s="85">
        <f t="shared" si="0"/>
        <v>0</v>
      </c>
      <c r="N36" s="90">
        <v>33.28</v>
      </c>
      <c r="O36" s="91">
        <v>0.23</v>
      </c>
      <c r="P36" s="84">
        <f t="shared" si="6"/>
        <v>40.211999999999996</v>
      </c>
      <c r="Q36" s="85">
        <f t="shared" si="7"/>
        <v>0</v>
      </c>
      <c r="R36" s="90">
        <v>33.28</v>
      </c>
      <c r="S36" s="90">
        <v>0.23</v>
      </c>
      <c r="T36" s="91">
        <f t="shared" si="1"/>
        <v>40.211999999999996</v>
      </c>
      <c r="U36" s="85">
        <f t="shared" si="2"/>
        <v>0</v>
      </c>
      <c r="V36" s="90">
        <v>33.28</v>
      </c>
      <c r="W36" s="91">
        <v>0.23</v>
      </c>
      <c r="X36" s="91">
        <f t="shared" si="8"/>
        <v>40.211999999999996</v>
      </c>
      <c r="Y36" s="219">
        <f t="shared" si="9"/>
        <v>0</v>
      </c>
      <c r="Z36" s="318">
        <v>33.28</v>
      </c>
      <c r="AA36" s="221">
        <v>0.23</v>
      </c>
      <c r="AB36" s="80">
        <f t="shared" si="10"/>
        <v>40.211999999999996</v>
      </c>
      <c r="AC36" s="222">
        <f t="shared" si="11"/>
        <v>0</v>
      </c>
      <c r="AD36" s="305">
        <v>33.28</v>
      </c>
      <c r="AE36" s="221">
        <v>0.23</v>
      </c>
      <c r="AF36" s="568">
        <f t="shared" si="12"/>
        <v>40.211999999999996</v>
      </c>
      <c r="AG36" s="304">
        <f t="shared" si="3"/>
        <v>0</v>
      </c>
      <c r="AH36" s="692">
        <v>33.28</v>
      </c>
      <c r="AI36" s="717">
        <f t="shared" si="13"/>
        <v>40.211999999999996</v>
      </c>
      <c r="AJ36" s="729">
        <v>33.28</v>
      </c>
      <c r="AK36" s="897">
        <f>G36*(AE36+AJ36)+(AE36+AJ36)</f>
        <v>40.211999999999996</v>
      </c>
      <c r="AL36" s="723">
        <f>(AJ36-AH36)/AH36</f>
        <v>0</v>
      </c>
      <c r="AM36" s="702" t="s">
        <v>241</v>
      </c>
      <c r="AN36" s="94" t="s">
        <v>422</v>
      </c>
      <c r="AO36" s="94" t="s">
        <v>420</v>
      </c>
      <c r="AP36" s="87">
        <v>15</v>
      </c>
      <c r="AQ36" s="256" t="s">
        <v>424</v>
      </c>
    </row>
    <row r="37" spans="1:43" s="54" customFormat="1" ht="50" customHeight="1" thickBot="1" x14ac:dyDescent="0.25">
      <c r="A37" s="821"/>
      <c r="B37" s="914" t="s">
        <v>270</v>
      </c>
      <c r="C37" s="94" t="s">
        <v>228</v>
      </c>
      <c r="D37" s="96" t="s">
        <v>110</v>
      </c>
      <c r="E37" s="94" t="s">
        <v>335</v>
      </c>
      <c r="F37" s="89">
        <v>14.007</v>
      </c>
      <c r="G37" s="85">
        <v>0.2</v>
      </c>
      <c r="H37" s="95">
        <f t="shared" ref="H37:H39" si="20">F37*1.2</f>
        <v>16.808399999999999</v>
      </c>
      <c r="I37" s="87" t="s">
        <v>476</v>
      </c>
      <c r="J37" s="88">
        <v>13.776999999999999</v>
      </c>
      <c r="K37" s="89">
        <v>0.23</v>
      </c>
      <c r="L37" s="89">
        <f t="shared" si="5"/>
        <v>16.808399999999999</v>
      </c>
      <c r="M37" s="85">
        <f t="shared" si="0"/>
        <v>0</v>
      </c>
      <c r="N37" s="90">
        <v>13.776999999999999</v>
      </c>
      <c r="O37" s="91">
        <v>0.23</v>
      </c>
      <c r="P37" s="84">
        <f t="shared" si="6"/>
        <v>16.808399999999999</v>
      </c>
      <c r="Q37" s="85">
        <f t="shared" si="7"/>
        <v>0</v>
      </c>
      <c r="R37" s="90">
        <v>14.323</v>
      </c>
      <c r="S37" s="90">
        <v>0.23</v>
      </c>
      <c r="T37" s="91">
        <f t="shared" si="1"/>
        <v>17.4636</v>
      </c>
      <c r="U37" s="85">
        <f t="shared" si="2"/>
        <v>3.963126950714968E-2</v>
      </c>
      <c r="V37" s="90">
        <v>14.323</v>
      </c>
      <c r="W37" s="91">
        <v>0.23</v>
      </c>
      <c r="X37" s="91">
        <f t="shared" si="8"/>
        <v>17.4636</v>
      </c>
      <c r="Y37" s="219">
        <f t="shared" si="9"/>
        <v>0</v>
      </c>
      <c r="Z37" s="318">
        <v>14.896000000000001</v>
      </c>
      <c r="AA37" s="221">
        <v>0.23</v>
      </c>
      <c r="AB37" s="80">
        <f t="shared" si="10"/>
        <v>18.151200000000003</v>
      </c>
      <c r="AC37" s="222">
        <f t="shared" si="11"/>
        <v>4.0005585422048483E-2</v>
      </c>
      <c r="AD37" s="305">
        <v>14.896000000000001</v>
      </c>
      <c r="AE37" s="221">
        <v>0.23</v>
      </c>
      <c r="AF37" s="568">
        <f t="shared" si="12"/>
        <v>18.151200000000003</v>
      </c>
      <c r="AG37" s="304">
        <f t="shared" si="3"/>
        <v>0</v>
      </c>
      <c r="AH37" s="692">
        <v>14.896000000000001</v>
      </c>
      <c r="AI37" s="717">
        <f t="shared" si="13"/>
        <v>18.151200000000003</v>
      </c>
      <c r="AJ37" s="729">
        <v>14.896000000000001</v>
      </c>
      <c r="AK37" s="897">
        <f>G37*(AE37+AJ37)+(AE37+AJ37)</f>
        <v>18.151200000000003</v>
      </c>
      <c r="AL37" s="723">
        <f>(AJ37-AH37)/AH37</f>
        <v>0</v>
      </c>
      <c r="AM37" s="702" t="s">
        <v>361</v>
      </c>
      <c r="AN37" s="94" t="s">
        <v>423</v>
      </c>
      <c r="AO37" s="94" t="s">
        <v>420</v>
      </c>
      <c r="AP37" s="87">
        <v>15</v>
      </c>
      <c r="AQ37" s="256" t="s">
        <v>424</v>
      </c>
    </row>
    <row r="38" spans="1:43" s="54" customFormat="1" ht="50" customHeight="1" thickBot="1" x14ac:dyDescent="0.25">
      <c r="A38" s="821"/>
      <c r="B38" s="914" t="s">
        <v>271</v>
      </c>
      <c r="C38" s="94" t="s">
        <v>353</v>
      </c>
      <c r="D38" s="96" t="s">
        <v>111</v>
      </c>
      <c r="E38" s="94" t="s">
        <v>338</v>
      </c>
      <c r="F38" s="89">
        <v>23.23</v>
      </c>
      <c r="G38" s="85">
        <v>0.2</v>
      </c>
      <c r="H38" s="131">
        <f t="shared" si="20"/>
        <v>27.876000000000001</v>
      </c>
      <c r="I38" s="132" t="s">
        <v>482</v>
      </c>
      <c r="J38" s="133">
        <v>24.178000000000001</v>
      </c>
      <c r="K38" s="134">
        <v>0.45</v>
      </c>
      <c r="L38" s="134">
        <f t="shared" si="5"/>
        <v>29.553599999999999</v>
      </c>
      <c r="M38" s="130">
        <f t="shared" si="0"/>
        <v>6.0180800688764517E-2</v>
      </c>
      <c r="N38" s="257">
        <v>24.718</v>
      </c>
      <c r="O38" s="258">
        <v>0.45</v>
      </c>
      <c r="P38" s="84">
        <f t="shared" si="6"/>
        <v>30.201599999999999</v>
      </c>
      <c r="Q38" s="85">
        <f t="shared" si="7"/>
        <v>1.827188565859994E-2</v>
      </c>
      <c r="R38" s="90">
        <v>24.718</v>
      </c>
      <c r="S38" s="90">
        <v>0.45</v>
      </c>
      <c r="T38" s="91">
        <f t="shared" si="1"/>
        <v>30.201599999999999</v>
      </c>
      <c r="U38" s="85">
        <f t="shared" si="2"/>
        <v>0</v>
      </c>
      <c r="V38" s="90">
        <v>24.718</v>
      </c>
      <c r="W38" s="91">
        <v>0.45</v>
      </c>
      <c r="X38" s="91">
        <f t="shared" si="8"/>
        <v>30.201599999999999</v>
      </c>
      <c r="Y38" s="219">
        <f t="shared" si="9"/>
        <v>0</v>
      </c>
      <c r="Z38" s="318">
        <v>28.306000000000001</v>
      </c>
      <c r="AA38" s="221">
        <v>0.46</v>
      </c>
      <c r="AB38" s="80">
        <f t="shared" si="10"/>
        <v>34.519200000000005</v>
      </c>
      <c r="AC38" s="222">
        <f t="shared" si="11"/>
        <v>0.1451573751921677</v>
      </c>
      <c r="AD38" s="305">
        <v>28.306000000000001</v>
      </c>
      <c r="AE38" s="221">
        <v>0.46</v>
      </c>
      <c r="AF38" s="568">
        <f t="shared" si="12"/>
        <v>34.519200000000005</v>
      </c>
      <c r="AG38" s="304">
        <f t="shared" si="3"/>
        <v>0</v>
      </c>
      <c r="AH38" s="692">
        <v>28.306000000000001</v>
      </c>
      <c r="AI38" s="717">
        <f t="shared" si="13"/>
        <v>34.519200000000005</v>
      </c>
      <c r="AJ38" s="729">
        <v>27.553000000000001</v>
      </c>
      <c r="AK38" s="897">
        <f>G38*(AE38+AJ38)+(AE38+AJ38)</f>
        <v>33.615600000000001</v>
      </c>
      <c r="AL38" s="723">
        <f>(AJ38-AH38)/AH38</f>
        <v>-2.6602133823217695E-2</v>
      </c>
      <c r="AM38" s="701" t="s">
        <v>363</v>
      </c>
      <c r="AN38" s="94" t="s">
        <v>425</v>
      </c>
      <c r="AO38" s="94" t="s">
        <v>426</v>
      </c>
      <c r="AP38" s="87">
        <v>16</v>
      </c>
      <c r="AQ38" s="256" t="s">
        <v>427</v>
      </c>
    </row>
    <row r="39" spans="1:43" s="54" customFormat="1" ht="50" customHeight="1" thickBot="1" x14ac:dyDescent="0.25">
      <c r="A39" s="259"/>
      <c r="B39" s="915" t="s">
        <v>272</v>
      </c>
      <c r="C39" s="227" t="s">
        <v>353</v>
      </c>
      <c r="D39" s="564" t="s">
        <v>112</v>
      </c>
      <c r="E39" s="227" t="s">
        <v>338</v>
      </c>
      <c r="F39" s="228">
        <v>24.21</v>
      </c>
      <c r="G39" s="229">
        <v>0.2</v>
      </c>
      <c r="H39" s="262">
        <f t="shared" si="20"/>
        <v>29.052</v>
      </c>
      <c r="I39" s="263" t="s">
        <v>482</v>
      </c>
      <c r="J39" s="264">
        <v>24.137</v>
      </c>
      <c r="K39" s="260">
        <v>1.95</v>
      </c>
      <c r="L39" s="260">
        <f t="shared" si="5"/>
        <v>31.304400000000001</v>
      </c>
      <c r="M39" s="261">
        <f t="shared" si="0"/>
        <v>7.7529946303180455E-2</v>
      </c>
      <c r="N39" s="265">
        <v>24.137</v>
      </c>
      <c r="O39" s="266">
        <v>1.95</v>
      </c>
      <c r="P39" s="233">
        <f t="shared" si="6"/>
        <v>31.304400000000001</v>
      </c>
      <c r="Q39" s="113">
        <f t="shared" si="7"/>
        <v>0</v>
      </c>
      <c r="R39" s="231">
        <v>24.137</v>
      </c>
      <c r="S39" s="231">
        <v>1.95</v>
      </c>
      <c r="T39" s="232">
        <f t="shared" si="1"/>
        <v>31.304400000000001</v>
      </c>
      <c r="U39" s="229">
        <f t="shared" si="2"/>
        <v>0</v>
      </c>
      <c r="V39" s="231">
        <v>26.635000000000002</v>
      </c>
      <c r="W39" s="232">
        <v>1.95</v>
      </c>
      <c r="X39" s="232">
        <f t="shared" si="8"/>
        <v>34.302</v>
      </c>
      <c r="Y39" s="234">
        <f t="shared" si="9"/>
        <v>0.10349256328458388</v>
      </c>
      <c r="Z39" s="319">
        <v>27.635000000000002</v>
      </c>
      <c r="AA39" s="236">
        <v>1.98</v>
      </c>
      <c r="AB39" s="80">
        <f t="shared" si="10"/>
        <v>35.538000000000004</v>
      </c>
      <c r="AC39" s="237">
        <f t="shared" si="11"/>
        <v>3.7544584193730052E-2</v>
      </c>
      <c r="AD39" s="306">
        <v>27.635000000000002</v>
      </c>
      <c r="AE39" s="236">
        <v>1.98</v>
      </c>
      <c r="AF39" s="568">
        <f t="shared" si="12"/>
        <v>35.538000000000004</v>
      </c>
      <c r="AG39" s="304">
        <f t="shared" si="3"/>
        <v>0</v>
      </c>
      <c r="AH39" s="698">
        <v>27.635000000000002</v>
      </c>
      <c r="AI39" s="717">
        <f t="shared" si="13"/>
        <v>35.538000000000004</v>
      </c>
      <c r="AJ39" s="737">
        <v>26.911999999999999</v>
      </c>
      <c r="AK39" s="897">
        <f>G39*(AE39+AJ39)+(AE39+AJ39)</f>
        <v>34.670400000000001</v>
      </c>
      <c r="AL39" s="723">
        <f>(AJ39-AH39)/AH39</f>
        <v>-2.6162475122127826E-2</v>
      </c>
      <c r="AM39" s="708"/>
      <c r="AN39" s="227" t="s">
        <v>428</v>
      </c>
      <c r="AO39" s="227" t="s">
        <v>429</v>
      </c>
      <c r="AP39" s="230">
        <v>16</v>
      </c>
      <c r="AQ39" s="239"/>
    </row>
    <row r="40" spans="1:43" s="54" customFormat="1" ht="50" customHeight="1" thickBot="1" x14ac:dyDescent="0.25">
      <c r="A40" s="820" t="s">
        <v>6</v>
      </c>
      <c r="B40" s="916" t="s">
        <v>273</v>
      </c>
      <c r="C40" s="240" t="s">
        <v>233</v>
      </c>
      <c r="D40" s="500" t="s">
        <v>113</v>
      </c>
      <c r="E40" s="82" t="s">
        <v>144</v>
      </c>
      <c r="F40" s="78">
        <v>8.02</v>
      </c>
      <c r="G40" s="74">
        <v>0.2</v>
      </c>
      <c r="H40" s="242">
        <f t="shared" ref="H40:H44" si="21">F40*1.2</f>
        <v>9.6239999999999988</v>
      </c>
      <c r="I40" s="76" t="s">
        <v>481</v>
      </c>
      <c r="J40" s="243">
        <v>8.02</v>
      </c>
      <c r="K40" s="241"/>
      <c r="L40" s="78">
        <f t="shared" si="5"/>
        <v>9.6239999999999988</v>
      </c>
      <c r="M40" s="74">
        <f t="shared" si="0"/>
        <v>0</v>
      </c>
      <c r="N40" s="79">
        <v>8.02</v>
      </c>
      <c r="O40" s="80"/>
      <c r="P40" s="73">
        <f t="shared" si="6"/>
        <v>9.6239999999999988</v>
      </c>
      <c r="Q40" s="205">
        <f t="shared" si="7"/>
        <v>0</v>
      </c>
      <c r="R40" s="79">
        <v>8.02</v>
      </c>
      <c r="S40" s="79"/>
      <c r="T40" s="80">
        <f t="shared" si="1"/>
        <v>9.6239999999999988</v>
      </c>
      <c r="U40" s="74">
        <f t="shared" si="2"/>
        <v>0</v>
      </c>
      <c r="V40" s="79">
        <v>8.02</v>
      </c>
      <c r="W40" s="80"/>
      <c r="X40" s="80">
        <f t="shared" si="8"/>
        <v>9.6239999999999988</v>
      </c>
      <c r="Y40" s="206">
        <f t="shared" si="9"/>
        <v>0</v>
      </c>
      <c r="Z40" s="320">
        <v>9.2789999999999999</v>
      </c>
      <c r="AA40" s="74"/>
      <c r="AB40" s="80">
        <f t="shared" si="10"/>
        <v>11.1348</v>
      </c>
      <c r="AC40" s="207">
        <f t="shared" si="11"/>
        <v>0.15698254364089781</v>
      </c>
      <c r="AD40" s="307">
        <v>8.1620000000000008</v>
      </c>
      <c r="AE40" s="74"/>
      <c r="AF40" s="568">
        <f t="shared" si="12"/>
        <v>9.7944000000000013</v>
      </c>
      <c r="AG40" s="304">
        <f t="shared" si="3"/>
        <v>-0.12037935122319206</v>
      </c>
      <c r="AH40" s="686">
        <v>8.1620000000000008</v>
      </c>
      <c r="AI40" s="717">
        <f t="shared" si="13"/>
        <v>9.7944000000000013</v>
      </c>
      <c r="AJ40" s="736">
        <v>8.1620000000000008</v>
      </c>
      <c r="AK40" s="897">
        <f>G40*(AE40+AJ40)+(AE40+AJ40)</f>
        <v>9.7944000000000013</v>
      </c>
      <c r="AL40" s="723">
        <f>(AJ40-AH40)/AH40</f>
        <v>0</v>
      </c>
      <c r="AM40" s="244"/>
      <c r="AN40" s="240" t="s">
        <v>430</v>
      </c>
      <c r="AO40" s="240" t="s">
        <v>398</v>
      </c>
      <c r="AP40" s="245">
        <v>98</v>
      </c>
      <c r="AQ40" s="246"/>
    </row>
    <row r="41" spans="1:43" s="54" customFormat="1" ht="50" customHeight="1" thickBot="1" x14ac:dyDescent="0.25">
      <c r="A41" s="821"/>
      <c r="B41" s="912" t="s">
        <v>274</v>
      </c>
      <c r="C41" s="119" t="s">
        <v>230</v>
      </c>
      <c r="D41" s="503" t="s">
        <v>467</v>
      </c>
      <c r="E41" s="94" t="s">
        <v>339</v>
      </c>
      <c r="F41" s="89">
        <v>2.14</v>
      </c>
      <c r="G41" s="85">
        <v>0.2</v>
      </c>
      <c r="H41" s="120">
        <f t="shared" si="21"/>
        <v>2.5680000000000001</v>
      </c>
      <c r="I41" s="87" t="s">
        <v>478</v>
      </c>
      <c r="J41" s="121">
        <v>2.14</v>
      </c>
      <c r="K41" s="122"/>
      <c r="L41" s="89">
        <f t="shared" si="5"/>
        <v>2.5680000000000001</v>
      </c>
      <c r="M41" s="85">
        <f t="shared" si="0"/>
        <v>0</v>
      </c>
      <c r="N41" s="90">
        <v>2.14</v>
      </c>
      <c r="O41" s="91"/>
      <c r="P41" s="84">
        <f t="shared" si="6"/>
        <v>2.5680000000000001</v>
      </c>
      <c r="Q41" s="85">
        <f t="shared" si="7"/>
        <v>0</v>
      </c>
      <c r="R41" s="90">
        <v>2.2229999999999999</v>
      </c>
      <c r="S41" s="90"/>
      <c r="T41" s="91">
        <f t="shared" si="1"/>
        <v>2.6675999999999997</v>
      </c>
      <c r="U41" s="85">
        <f t="shared" si="2"/>
        <v>3.8785046728971838E-2</v>
      </c>
      <c r="V41" s="90">
        <v>2.2229999999999999</v>
      </c>
      <c r="W41" s="91"/>
      <c r="X41" s="91">
        <f t="shared" si="8"/>
        <v>2.6675999999999997</v>
      </c>
      <c r="Y41" s="219">
        <f t="shared" si="9"/>
        <v>0</v>
      </c>
      <c r="Z41" s="318">
        <v>2.3140000000000001</v>
      </c>
      <c r="AA41" s="220"/>
      <c r="AB41" s="80">
        <f t="shared" si="10"/>
        <v>2.7768000000000002</v>
      </c>
      <c r="AC41" s="222">
        <f t="shared" si="11"/>
        <v>4.0935672514619971E-2</v>
      </c>
      <c r="AD41" s="305">
        <v>2.3140000000000001</v>
      </c>
      <c r="AE41" s="220"/>
      <c r="AF41" s="568">
        <f t="shared" si="12"/>
        <v>2.7768000000000002</v>
      </c>
      <c r="AG41" s="304">
        <f t="shared" si="3"/>
        <v>0</v>
      </c>
      <c r="AH41" s="692">
        <v>2.3140000000000001</v>
      </c>
      <c r="AI41" s="717">
        <f t="shared" si="13"/>
        <v>2.7768000000000002</v>
      </c>
      <c r="AJ41" s="729">
        <v>2.3140000000000001</v>
      </c>
      <c r="AK41" s="897">
        <f>G41*(AE41+AJ41)+(AE41+AJ41)</f>
        <v>2.7768000000000002</v>
      </c>
      <c r="AL41" s="723">
        <f>(AJ41-AH41)/AH41</f>
        <v>0</v>
      </c>
      <c r="AM41" s="706"/>
      <c r="AN41" s="119" t="s">
        <v>430</v>
      </c>
      <c r="AO41" s="119" t="s">
        <v>398</v>
      </c>
      <c r="AP41" s="123">
        <v>102</v>
      </c>
      <c r="AQ41" s="247"/>
    </row>
    <row r="42" spans="1:43" s="54" customFormat="1" ht="50" customHeight="1" thickBot="1" x14ac:dyDescent="0.25">
      <c r="A42" s="821"/>
      <c r="B42" s="917" t="s">
        <v>586</v>
      </c>
      <c r="C42" s="403" t="s">
        <v>234</v>
      </c>
      <c r="D42" s="551" t="s">
        <v>587</v>
      </c>
      <c r="E42" s="371" t="s">
        <v>335</v>
      </c>
      <c r="F42" s="348"/>
      <c r="G42" s="235">
        <v>0.2</v>
      </c>
      <c r="H42" s="405"/>
      <c r="I42" s="347"/>
      <c r="J42" s="406"/>
      <c r="K42" s="404"/>
      <c r="L42" s="348"/>
      <c r="M42" s="235"/>
      <c r="N42" s="349"/>
      <c r="O42" s="236"/>
      <c r="P42" s="374"/>
      <c r="Q42" s="113"/>
      <c r="R42" s="349"/>
      <c r="S42" s="349"/>
      <c r="T42" s="236"/>
      <c r="U42" s="235"/>
      <c r="V42" s="349"/>
      <c r="W42" s="236"/>
      <c r="X42" s="236"/>
      <c r="Y42" s="234"/>
      <c r="Z42" s="375"/>
      <c r="AA42" s="235"/>
      <c r="AB42" s="80"/>
      <c r="AC42" s="237"/>
      <c r="AD42" s="377">
        <v>5.4660000000000002</v>
      </c>
      <c r="AE42" s="235"/>
      <c r="AF42" s="568">
        <f t="shared" si="12"/>
        <v>6.5592000000000006</v>
      </c>
      <c r="AG42" s="363" t="s">
        <v>561</v>
      </c>
      <c r="AH42" s="693">
        <v>5.4660000000000002</v>
      </c>
      <c r="AI42" s="717">
        <f t="shared" si="13"/>
        <v>6.5592000000000006</v>
      </c>
      <c r="AJ42" s="730">
        <v>5.4660000000000002</v>
      </c>
      <c r="AK42" s="897">
        <f>G42*(AE42+AJ42)+(AE42+AJ42)</f>
        <v>6.5592000000000006</v>
      </c>
      <c r="AL42" s="723">
        <f>(AJ42-AH42)/AH42</f>
        <v>0</v>
      </c>
      <c r="AM42" s="707" t="s">
        <v>354</v>
      </c>
      <c r="AN42" s="403" t="s">
        <v>588</v>
      </c>
      <c r="AO42" s="403" t="s">
        <v>398</v>
      </c>
      <c r="AP42" s="407">
        <v>47</v>
      </c>
      <c r="AQ42" s="408"/>
    </row>
    <row r="43" spans="1:43" s="54" customFormat="1" ht="50" customHeight="1" thickBot="1" x14ac:dyDescent="0.25">
      <c r="A43" s="821"/>
      <c r="B43" s="918" t="s">
        <v>631</v>
      </c>
      <c r="C43" s="416" t="s">
        <v>233</v>
      </c>
      <c r="D43" s="509" t="s">
        <v>632</v>
      </c>
      <c r="E43" s="382" t="s">
        <v>144</v>
      </c>
      <c r="F43" s="388"/>
      <c r="G43" s="298">
        <v>0.2</v>
      </c>
      <c r="H43" s="384"/>
      <c r="I43" s="87" t="s">
        <v>481</v>
      </c>
      <c r="J43" s="386"/>
      <c r="K43" s="383"/>
      <c r="L43" s="383"/>
      <c r="M43" s="298"/>
      <c r="N43" s="387"/>
      <c r="O43" s="298"/>
      <c r="P43" s="297"/>
      <c r="Q43" s="298"/>
      <c r="R43" s="387"/>
      <c r="S43" s="298"/>
      <c r="T43" s="383"/>
      <c r="U43" s="417"/>
      <c r="V43" s="387"/>
      <c r="W43" s="298"/>
      <c r="X43" s="383"/>
      <c r="Y43" s="181"/>
      <c r="Z43" s="327"/>
      <c r="AA43" s="417"/>
      <c r="AB43" s="323"/>
      <c r="AC43" s="222"/>
      <c r="AD43" s="305">
        <v>9.6820000000000004</v>
      </c>
      <c r="AE43" s="567"/>
      <c r="AF43" s="572">
        <f t="shared" ref="AF43" si="22">G43*(AE43+AD43)+(AE43+AD43)</f>
        <v>11.618400000000001</v>
      </c>
      <c r="AG43" s="363" t="s">
        <v>561</v>
      </c>
      <c r="AH43" s="692">
        <v>9.6820000000000004</v>
      </c>
      <c r="AI43" s="717">
        <f t="shared" si="13"/>
        <v>11.618400000000001</v>
      </c>
      <c r="AJ43" s="729">
        <v>9.6820000000000004</v>
      </c>
      <c r="AK43" s="897">
        <f>G43*(AE43+AJ43)+(AE43+AJ43)</f>
        <v>11.618400000000001</v>
      </c>
      <c r="AL43" s="723">
        <f>(AJ43-AH43)/AH43</f>
        <v>0</v>
      </c>
      <c r="AM43" s="709"/>
      <c r="AN43" s="382" t="s">
        <v>634</v>
      </c>
      <c r="AO43" s="382" t="s">
        <v>398</v>
      </c>
      <c r="AP43" s="443">
        <v>118</v>
      </c>
      <c r="AQ43" s="408"/>
    </row>
    <row r="44" spans="1:43" s="54" customFormat="1" ht="50" customHeight="1" thickBot="1" x14ac:dyDescent="0.25">
      <c r="A44" s="828"/>
      <c r="B44" s="913" t="s">
        <v>275</v>
      </c>
      <c r="C44" s="248" t="s">
        <v>233</v>
      </c>
      <c r="D44" s="564" t="s">
        <v>114</v>
      </c>
      <c r="E44" s="227" t="s">
        <v>144</v>
      </c>
      <c r="F44" s="228">
        <v>11.48</v>
      </c>
      <c r="G44" s="229">
        <v>0.2</v>
      </c>
      <c r="H44" s="250">
        <f t="shared" si="21"/>
        <v>13.776</v>
      </c>
      <c r="I44" s="230" t="s">
        <v>481</v>
      </c>
      <c r="J44" s="267">
        <v>11.48</v>
      </c>
      <c r="K44" s="249"/>
      <c r="L44" s="228">
        <f t="shared" si="5"/>
        <v>13.776</v>
      </c>
      <c r="M44" s="229">
        <f t="shared" si="0"/>
        <v>0</v>
      </c>
      <c r="N44" s="231">
        <v>11.48</v>
      </c>
      <c r="O44" s="232"/>
      <c r="P44" s="233">
        <f t="shared" si="6"/>
        <v>13.776</v>
      </c>
      <c r="Q44" s="113">
        <f t="shared" si="7"/>
        <v>0</v>
      </c>
      <c r="R44" s="231">
        <v>11.48</v>
      </c>
      <c r="S44" s="231"/>
      <c r="T44" s="232">
        <f t="shared" si="1"/>
        <v>13.776</v>
      </c>
      <c r="U44" s="229">
        <f t="shared" si="2"/>
        <v>0</v>
      </c>
      <c r="V44" s="231">
        <v>11.48</v>
      </c>
      <c r="W44" s="232"/>
      <c r="X44" s="232">
        <f t="shared" si="8"/>
        <v>13.776</v>
      </c>
      <c r="Y44" s="234">
        <f t="shared" si="9"/>
        <v>0</v>
      </c>
      <c r="Z44" s="319">
        <v>12.823</v>
      </c>
      <c r="AA44" s="235"/>
      <c r="AB44" s="80">
        <f t="shared" si="10"/>
        <v>15.387600000000001</v>
      </c>
      <c r="AC44" s="237">
        <f t="shared" si="11"/>
        <v>0.11698606271777003</v>
      </c>
      <c r="AD44" s="306">
        <v>10.756</v>
      </c>
      <c r="AE44" s="235"/>
      <c r="AF44" s="568">
        <f t="shared" si="12"/>
        <v>12.9072</v>
      </c>
      <c r="AG44" s="304">
        <f t="shared" si="3"/>
        <v>-0.16119472822272479</v>
      </c>
      <c r="AH44" s="698">
        <v>10.756</v>
      </c>
      <c r="AI44" s="717">
        <f t="shared" si="13"/>
        <v>12.9072</v>
      </c>
      <c r="AJ44" s="737">
        <v>10.756</v>
      </c>
      <c r="AK44" s="897">
        <f>G44*(AE44+AJ44)+(AE44+AJ44)</f>
        <v>12.9072</v>
      </c>
      <c r="AL44" s="723">
        <f>(AJ44-AH44)/AH44</f>
        <v>0</v>
      </c>
      <c r="AM44" s="707"/>
      <c r="AN44" s="248" t="s">
        <v>431</v>
      </c>
      <c r="AO44" s="248" t="s">
        <v>398</v>
      </c>
      <c r="AP44" s="253">
        <v>98</v>
      </c>
      <c r="AQ44" s="254"/>
    </row>
    <row r="45" spans="1:43" s="54" customFormat="1" ht="50" customHeight="1" thickBot="1" x14ac:dyDescent="0.25">
      <c r="A45" s="821" t="s">
        <v>4</v>
      </c>
      <c r="B45" s="902" t="s">
        <v>276</v>
      </c>
      <c r="C45" s="82" t="s">
        <v>340</v>
      </c>
      <c r="D45" s="500" t="s">
        <v>73</v>
      </c>
      <c r="E45" s="82" t="s">
        <v>150</v>
      </c>
      <c r="F45" s="78">
        <v>14.84</v>
      </c>
      <c r="G45" s="74">
        <v>0.2</v>
      </c>
      <c r="H45" s="75">
        <f t="shared" ref="H45:H58" si="23">F45*1.2</f>
        <v>17.808</v>
      </c>
      <c r="I45" s="76" t="s">
        <v>479</v>
      </c>
      <c r="J45" s="77">
        <v>14.84</v>
      </c>
      <c r="K45" s="78"/>
      <c r="L45" s="78">
        <f t="shared" si="5"/>
        <v>17.808</v>
      </c>
      <c r="M45" s="74">
        <f t="shared" si="0"/>
        <v>0</v>
      </c>
      <c r="N45" s="79">
        <v>14.84</v>
      </c>
      <c r="O45" s="80"/>
      <c r="P45" s="73">
        <f t="shared" si="6"/>
        <v>17.808</v>
      </c>
      <c r="Q45" s="205">
        <f t="shared" si="7"/>
        <v>0</v>
      </c>
      <c r="R45" s="79">
        <v>14.84</v>
      </c>
      <c r="S45" s="79"/>
      <c r="T45" s="80">
        <f t="shared" si="1"/>
        <v>17.808</v>
      </c>
      <c r="U45" s="74">
        <f t="shared" si="2"/>
        <v>0</v>
      </c>
      <c r="V45" s="79">
        <v>14.84</v>
      </c>
      <c r="W45" s="80"/>
      <c r="X45" s="80">
        <f t="shared" si="8"/>
        <v>17.808</v>
      </c>
      <c r="Y45" s="206">
        <f t="shared" si="9"/>
        <v>0</v>
      </c>
      <c r="Z45" s="320">
        <v>15.581</v>
      </c>
      <c r="AA45" s="74"/>
      <c r="AB45" s="80">
        <f t="shared" si="10"/>
        <v>18.697199999999999</v>
      </c>
      <c r="AC45" s="207">
        <f t="shared" si="11"/>
        <v>4.9932614555256043E-2</v>
      </c>
      <c r="AD45" s="307">
        <v>15.581</v>
      </c>
      <c r="AE45" s="74"/>
      <c r="AF45" s="568">
        <f t="shared" si="12"/>
        <v>18.697199999999999</v>
      </c>
      <c r="AG45" s="304">
        <f t="shared" si="3"/>
        <v>0</v>
      </c>
      <c r="AH45" s="686">
        <v>15.581</v>
      </c>
      <c r="AI45" s="717">
        <f t="shared" si="13"/>
        <v>18.697199999999999</v>
      </c>
      <c r="AJ45" s="736">
        <v>12.465</v>
      </c>
      <c r="AK45" s="897">
        <f>G45*(AE45+AJ45)+(AE45+AJ45)</f>
        <v>14.958</v>
      </c>
      <c r="AL45" s="723">
        <f>(AJ45-AH45)/AH45</f>
        <v>-0.1999871638534112</v>
      </c>
      <c r="AM45" s="208" t="s">
        <v>247</v>
      </c>
      <c r="AN45" s="82" t="s">
        <v>432</v>
      </c>
      <c r="AO45" s="82" t="s">
        <v>402</v>
      </c>
      <c r="AP45" s="268">
        <v>118</v>
      </c>
      <c r="AQ45" s="209"/>
    </row>
    <row r="46" spans="1:43" s="54" customFormat="1" ht="50" customHeight="1" thickBot="1" x14ac:dyDescent="0.25">
      <c r="A46" s="821"/>
      <c r="B46" s="914" t="s">
        <v>277</v>
      </c>
      <c r="C46" s="94" t="s">
        <v>340</v>
      </c>
      <c r="D46" s="96" t="s">
        <v>74</v>
      </c>
      <c r="E46" s="94" t="s">
        <v>151</v>
      </c>
      <c r="F46" s="89">
        <v>5.0789999999999997</v>
      </c>
      <c r="G46" s="85">
        <v>0.2</v>
      </c>
      <c r="H46" s="131">
        <v>5.952</v>
      </c>
      <c r="I46" s="132" t="s">
        <v>479</v>
      </c>
      <c r="J46" s="133">
        <v>5.08</v>
      </c>
      <c r="K46" s="134"/>
      <c r="L46" s="134">
        <f t="shared" si="5"/>
        <v>6.0960000000000001</v>
      </c>
      <c r="M46" s="130">
        <f t="shared" si="0"/>
        <v>1.9688915140782319E-4</v>
      </c>
      <c r="N46" s="135">
        <v>5.08</v>
      </c>
      <c r="O46" s="144"/>
      <c r="P46" s="84">
        <f t="shared" si="6"/>
        <v>6.0960000000000001</v>
      </c>
      <c r="Q46" s="85">
        <f t="shared" si="7"/>
        <v>0</v>
      </c>
      <c r="R46" s="90">
        <v>5.08</v>
      </c>
      <c r="S46" s="90"/>
      <c r="T46" s="91">
        <f t="shared" si="1"/>
        <v>6.0960000000000001</v>
      </c>
      <c r="U46" s="85">
        <f t="shared" si="2"/>
        <v>0</v>
      </c>
      <c r="V46" s="90">
        <v>5.08</v>
      </c>
      <c r="W46" s="91"/>
      <c r="X46" s="91">
        <f t="shared" si="8"/>
        <v>6.0960000000000001</v>
      </c>
      <c r="Y46" s="219">
        <f t="shared" si="9"/>
        <v>0</v>
      </c>
      <c r="Z46" s="318">
        <v>5.0919999999999996</v>
      </c>
      <c r="AA46" s="220"/>
      <c r="AB46" s="80">
        <f t="shared" si="10"/>
        <v>6.1103999999999994</v>
      </c>
      <c r="AC46" s="222">
        <f t="shared" si="11"/>
        <v>2.3622047244093634E-3</v>
      </c>
      <c r="AD46" s="305">
        <v>3.5379999999999998</v>
      </c>
      <c r="AE46" s="220"/>
      <c r="AF46" s="568">
        <f t="shared" si="12"/>
        <v>4.2455999999999996</v>
      </c>
      <c r="AG46" s="304">
        <f t="shared" si="3"/>
        <v>-0.30518460329929298</v>
      </c>
      <c r="AH46" s="692">
        <v>3.5379999999999998</v>
      </c>
      <c r="AI46" s="717">
        <f t="shared" si="13"/>
        <v>4.2455999999999996</v>
      </c>
      <c r="AJ46" s="729">
        <v>3.5379999999999998</v>
      </c>
      <c r="AK46" s="897">
        <f>G46*(AE46+AJ46)+(AE46+AJ46)</f>
        <v>4.2455999999999996</v>
      </c>
      <c r="AL46" s="723">
        <f>(AJ46-AH46)/AH46</f>
        <v>0</v>
      </c>
      <c r="AM46" s="701" t="s">
        <v>364</v>
      </c>
      <c r="AN46" s="94" t="s">
        <v>403</v>
      </c>
      <c r="AO46" s="94" t="s">
        <v>392</v>
      </c>
      <c r="AP46" s="269">
        <v>168</v>
      </c>
      <c r="AQ46" s="256"/>
    </row>
    <row r="47" spans="1:43" s="54" customFormat="1" ht="50" customHeight="1" thickBot="1" x14ac:dyDescent="0.25">
      <c r="A47" s="821"/>
      <c r="B47" s="914" t="s">
        <v>190</v>
      </c>
      <c r="C47" s="94" t="s">
        <v>340</v>
      </c>
      <c r="D47" s="96" t="s">
        <v>122</v>
      </c>
      <c r="E47" s="94" t="s">
        <v>151</v>
      </c>
      <c r="F47" s="89">
        <v>5.0789999999999997</v>
      </c>
      <c r="G47" s="85">
        <v>0.2</v>
      </c>
      <c r="H47" s="131">
        <v>5.952</v>
      </c>
      <c r="I47" s="132" t="s">
        <v>479</v>
      </c>
      <c r="J47" s="133">
        <v>5.08</v>
      </c>
      <c r="K47" s="134"/>
      <c r="L47" s="134">
        <f t="shared" si="5"/>
        <v>6.0960000000000001</v>
      </c>
      <c r="M47" s="130">
        <f t="shared" si="0"/>
        <v>1.9688915140782319E-4</v>
      </c>
      <c r="N47" s="135">
        <v>5.08</v>
      </c>
      <c r="O47" s="144"/>
      <c r="P47" s="84">
        <f t="shared" si="6"/>
        <v>6.0960000000000001</v>
      </c>
      <c r="Q47" s="85">
        <f t="shared" si="7"/>
        <v>0</v>
      </c>
      <c r="R47" s="90">
        <v>5.08</v>
      </c>
      <c r="S47" s="90"/>
      <c r="T47" s="91">
        <f t="shared" si="1"/>
        <v>6.0960000000000001</v>
      </c>
      <c r="U47" s="85">
        <f t="shared" si="2"/>
        <v>0</v>
      </c>
      <c r="V47" s="90">
        <v>5.08</v>
      </c>
      <c r="W47" s="91"/>
      <c r="X47" s="91">
        <f t="shared" si="8"/>
        <v>6.0960000000000001</v>
      </c>
      <c r="Y47" s="219">
        <f t="shared" si="9"/>
        <v>0</v>
      </c>
      <c r="Z47" s="318">
        <v>5.0919999999999996</v>
      </c>
      <c r="AA47" s="220"/>
      <c r="AB47" s="80">
        <f t="shared" si="10"/>
        <v>6.1103999999999994</v>
      </c>
      <c r="AC47" s="222">
        <f t="shared" si="11"/>
        <v>2.3622047244093634E-3</v>
      </c>
      <c r="AD47" s="305">
        <v>3.5379999999999998</v>
      </c>
      <c r="AE47" s="220"/>
      <c r="AF47" s="568">
        <f t="shared" si="12"/>
        <v>4.2455999999999996</v>
      </c>
      <c r="AG47" s="304">
        <f t="shared" si="3"/>
        <v>-0.30518460329929298</v>
      </c>
      <c r="AH47" s="692">
        <v>3.5379999999999998</v>
      </c>
      <c r="AI47" s="717">
        <f t="shared" si="13"/>
        <v>4.2455999999999996</v>
      </c>
      <c r="AJ47" s="729">
        <v>3.5379999999999998</v>
      </c>
      <c r="AK47" s="897">
        <f>G47*(AE47+AJ47)+(AE47+AJ47)</f>
        <v>4.2455999999999996</v>
      </c>
      <c r="AL47" s="723">
        <f>(AJ47-AH47)/AH47</f>
        <v>0</v>
      </c>
      <c r="AM47" s="701" t="s">
        <v>364</v>
      </c>
      <c r="AN47" s="94" t="s">
        <v>403</v>
      </c>
      <c r="AO47" s="94" t="s">
        <v>392</v>
      </c>
      <c r="AP47" s="269">
        <v>168</v>
      </c>
      <c r="AQ47" s="256"/>
    </row>
    <row r="48" spans="1:43" s="54" customFormat="1" ht="50" customHeight="1" thickBot="1" x14ac:dyDescent="0.25">
      <c r="A48" s="821"/>
      <c r="B48" s="914" t="s">
        <v>288</v>
      </c>
      <c r="C48" s="94" t="s">
        <v>340</v>
      </c>
      <c r="D48" s="96" t="s">
        <v>123</v>
      </c>
      <c r="E48" s="94" t="s">
        <v>151</v>
      </c>
      <c r="F48" s="89">
        <v>5.0789999999999997</v>
      </c>
      <c r="G48" s="85">
        <v>0.2</v>
      </c>
      <c r="H48" s="131">
        <v>5.952</v>
      </c>
      <c r="I48" s="132" t="s">
        <v>479</v>
      </c>
      <c r="J48" s="133">
        <v>5.08</v>
      </c>
      <c r="K48" s="134"/>
      <c r="L48" s="134">
        <f t="shared" si="5"/>
        <v>6.0960000000000001</v>
      </c>
      <c r="M48" s="130">
        <f t="shared" si="0"/>
        <v>1.9688915140782319E-4</v>
      </c>
      <c r="N48" s="135">
        <v>5.08</v>
      </c>
      <c r="O48" s="144"/>
      <c r="P48" s="84">
        <f t="shared" si="6"/>
        <v>6.0960000000000001</v>
      </c>
      <c r="Q48" s="85">
        <f t="shared" si="7"/>
        <v>0</v>
      </c>
      <c r="R48" s="90">
        <v>5.08</v>
      </c>
      <c r="S48" s="90"/>
      <c r="T48" s="91">
        <f t="shared" si="1"/>
        <v>6.0960000000000001</v>
      </c>
      <c r="U48" s="85">
        <f t="shared" si="2"/>
        <v>0</v>
      </c>
      <c r="V48" s="90">
        <v>5.08</v>
      </c>
      <c r="W48" s="91"/>
      <c r="X48" s="91">
        <f t="shared" si="8"/>
        <v>6.0960000000000001</v>
      </c>
      <c r="Y48" s="219">
        <f t="shared" si="9"/>
        <v>0</v>
      </c>
      <c r="Z48" s="318">
        <v>5.0919999999999996</v>
      </c>
      <c r="AA48" s="220"/>
      <c r="AB48" s="80">
        <f t="shared" si="10"/>
        <v>6.1103999999999994</v>
      </c>
      <c r="AC48" s="222">
        <f t="shared" si="11"/>
        <v>2.3622047244093634E-3</v>
      </c>
      <c r="AD48" s="305">
        <v>3.5379999999999998</v>
      </c>
      <c r="AE48" s="220"/>
      <c r="AF48" s="568">
        <f t="shared" si="12"/>
        <v>4.2455999999999996</v>
      </c>
      <c r="AG48" s="304">
        <f t="shared" si="3"/>
        <v>-0.30518460329929298</v>
      </c>
      <c r="AH48" s="692">
        <v>3.5379999999999998</v>
      </c>
      <c r="AI48" s="717">
        <f t="shared" si="13"/>
        <v>4.2455999999999996</v>
      </c>
      <c r="AJ48" s="729">
        <v>3.5379999999999998</v>
      </c>
      <c r="AK48" s="897">
        <f>G48*(AE48+AJ48)+(AE48+AJ48)</f>
        <v>4.2455999999999996</v>
      </c>
      <c r="AL48" s="723">
        <f>(AJ48-AH48)/AH48</f>
        <v>0</v>
      </c>
      <c r="AM48" s="701" t="s">
        <v>364</v>
      </c>
      <c r="AN48" s="94" t="s">
        <v>403</v>
      </c>
      <c r="AO48" s="94" t="s">
        <v>392</v>
      </c>
      <c r="AP48" s="269">
        <v>168</v>
      </c>
      <c r="AQ48" s="256"/>
    </row>
    <row r="49" spans="1:43" s="54" customFormat="1" ht="50" customHeight="1" thickBot="1" x14ac:dyDescent="0.25">
      <c r="A49" s="821"/>
      <c r="B49" s="914" t="s">
        <v>287</v>
      </c>
      <c r="C49" s="94" t="s">
        <v>340</v>
      </c>
      <c r="D49" s="96" t="s">
        <v>124</v>
      </c>
      <c r="E49" s="94" t="s">
        <v>151</v>
      </c>
      <c r="F49" s="89">
        <v>5.0789999999999997</v>
      </c>
      <c r="G49" s="85">
        <v>0.2</v>
      </c>
      <c r="H49" s="131">
        <v>5.952</v>
      </c>
      <c r="I49" s="132" t="s">
        <v>479</v>
      </c>
      <c r="J49" s="133">
        <v>5.08</v>
      </c>
      <c r="K49" s="134"/>
      <c r="L49" s="134">
        <f t="shared" si="5"/>
        <v>6.0960000000000001</v>
      </c>
      <c r="M49" s="130">
        <f t="shared" si="0"/>
        <v>1.9688915140782319E-4</v>
      </c>
      <c r="N49" s="135">
        <v>5.08</v>
      </c>
      <c r="O49" s="144"/>
      <c r="P49" s="84">
        <f t="shared" si="6"/>
        <v>6.0960000000000001</v>
      </c>
      <c r="Q49" s="85">
        <f t="shared" si="7"/>
        <v>0</v>
      </c>
      <c r="R49" s="90">
        <v>5.08</v>
      </c>
      <c r="S49" s="90"/>
      <c r="T49" s="91">
        <f t="shared" si="1"/>
        <v>6.0960000000000001</v>
      </c>
      <c r="U49" s="85">
        <f t="shared" si="2"/>
        <v>0</v>
      </c>
      <c r="V49" s="90">
        <v>5.08</v>
      </c>
      <c r="W49" s="91"/>
      <c r="X49" s="91">
        <f t="shared" si="8"/>
        <v>6.0960000000000001</v>
      </c>
      <c r="Y49" s="219">
        <f t="shared" si="9"/>
        <v>0</v>
      </c>
      <c r="Z49" s="318">
        <v>5.0919999999999996</v>
      </c>
      <c r="AA49" s="220"/>
      <c r="AB49" s="80">
        <f t="shared" si="10"/>
        <v>6.1103999999999994</v>
      </c>
      <c r="AC49" s="222">
        <f t="shared" si="11"/>
        <v>2.3622047244093634E-3</v>
      </c>
      <c r="AD49" s="305">
        <v>3.5379999999999998</v>
      </c>
      <c r="AE49" s="220"/>
      <c r="AF49" s="568">
        <f t="shared" si="12"/>
        <v>4.2455999999999996</v>
      </c>
      <c r="AG49" s="304">
        <f t="shared" si="3"/>
        <v>-0.30518460329929298</v>
      </c>
      <c r="AH49" s="692">
        <v>3.5379999999999998</v>
      </c>
      <c r="AI49" s="717">
        <f t="shared" si="13"/>
        <v>4.2455999999999996</v>
      </c>
      <c r="AJ49" s="729">
        <v>3.5379999999999998</v>
      </c>
      <c r="AK49" s="897">
        <f>G49*(AE49+AJ49)+(AE49+AJ49)</f>
        <v>4.2455999999999996</v>
      </c>
      <c r="AL49" s="723">
        <f>(AJ49-AH49)/AH49</f>
        <v>0</v>
      </c>
      <c r="AM49" s="701" t="s">
        <v>364</v>
      </c>
      <c r="AN49" s="94" t="s">
        <v>403</v>
      </c>
      <c r="AO49" s="94" t="s">
        <v>392</v>
      </c>
      <c r="AP49" s="269">
        <v>168</v>
      </c>
      <c r="AQ49" s="256"/>
    </row>
    <row r="50" spans="1:43" s="54" customFormat="1" ht="50" customHeight="1" thickBot="1" x14ac:dyDescent="0.25">
      <c r="A50" s="821"/>
      <c r="B50" s="914" t="s">
        <v>278</v>
      </c>
      <c r="C50" s="94" t="s">
        <v>236</v>
      </c>
      <c r="D50" s="96" t="s">
        <v>75</v>
      </c>
      <c r="E50" s="94" t="s">
        <v>152</v>
      </c>
      <c r="F50" s="89">
        <v>12.513999999999999</v>
      </c>
      <c r="G50" s="85">
        <v>0.2</v>
      </c>
      <c r="H50" s="131">
        <v>14.087999999999999</v>
      </c>
      <c r="I50" s="132" t="s">
        <v>483</v>
      </c>
      <c r="J50" s="133">
        <v>13.058999999999999</v>
      </c>
      <c r="K50" s="134"/>
      <c r="L50" s="134">
        <f t="shared" si="5"/>
        <v>15.6708</v>
      </c>
      <c r="M50" s="130">
        <f t="shared" si="0"/>
        <v>4.3551222630653662E-2</v>
      </c>
      <c r="N50" s="135">
        <v>13.058999999999999</v>
      </c>
      <c r="O50" s="144"/>
      <c r="P50" s="84">
        <f t="shared" si="6"/>
        <v>15.6708</v>
      </c>
      <c r="Q50" s="85">
        <f t="shared" si="7"/>
        <v>0</v>
      </c>
      <c r="R50" s="90">
        <v>15.023999999999999</v>
      </c>
      <c r="S50" s="90"/>
      <c r="T50" s="91">
        <f t="shared" si="1"/>
        <v>18.0288</v>
      </c>
      <c r="U50" s="85">
        <f t="shared" si="2"/>
        <v>0.15047093958189753</v>
      </c>
      <c r="V50" s="90">
        <v>16.526</v>
      </c>
      <c r="W50" s="91"/>
      <c r="X50" s="91">
        <f t="shared" si="8"/>
        <v>19.831199999999999</v>
      </c>
      <c r="Y50" s="219">
        <f t="shared" si="9"/>
        <v>9.997337593184244E-2</v>
      </c>
      <c r="Z50" s="318">
        <v>16.526</v>
      </c>
      <c r="AA50" s="220"/>
      <c r="AB50" s="80">
        <f t="shared" si="10"/>
        <v>19.831199999999999</v>
      </c>
      <c r="AC50" s="222">
        <f t="shared" si="11"/>
        <v>0</v>
      </c>
      <c r="AD50" s="305">
        <v>14.093999999999999</v>
      </c>
      <c r="AE50" s="220"/>
      <c r="AF50" s="568">
        <f t="shared" si="12"/>
        <v>16.912800000000001</v>
      </c>
      <c r="AG50" s="304">
        <f t="shared" si="3"/>
        <v>-0.14716204768243982</v>
      </c>
      <c r="AH50" s="692">
        <v>12.686</v>
      </c>
      <c r="AI50" s="717">
        <f t="shared" si="13"/>
        <v>15.2232</v>
      </c>
      <c r="AJ50" s="729">
        <v>12.169</v>
      </c>
      <c r="AK50" s="897">
        <f>G50*(AE50+AJ50)+(AE50+AJ50)</f>
        <v>14.6028</v>
      </c>
      <c r="AL50" s="723">
        <f>(AJ50-AH50)/AH50</f>
        <v>-4.075358663093169E-2</v>
      </c>
      <c r="AM50" s="702" t="s">
        <v>248</v>
      </c>
      <c r="AN50" s="94" t="s">
        <v>405</v>
      </c>
      <c r="AO50" s="94" t="s">
        <v>434</v>
      </c>
      <c r="AP50" s="269" t="s">
        <v>249</v>
      </c>
      <c r="AQ50" s="256"/>
    </row>
    <row r="51" spans="1:43" s="54" customFormat="1" ht="50" customHeight="1" thickBot="1" x14ac:dyDescent="0.25">
      <c r="A51" s="821"/>
      <c r="B51" s="914" t="s">
        <v>279</v>
      </c>
      <c r="C51" s="94" t="s">
        <v>342</v>
      </c>
      <c r="D51" s="96" t="s">
        <v>115</v>
      </c>
      <c r="E51" s="94" t="s">
        <v>343</v>
      </c>
      <c r="F51" s="89">
        <v>3.13</v>
      </c>
      <c r="G51" s="85">
        <v>0.2</v>
      </c>
      <c r="H51" s="95">
        <v>3.6719999999999997</v>
      </c>
      <c r="I51" s="87" t="s">
        <v>484</v>
      </c>
      <c r="J51" s="88">
        <v>3.13</v>
      </c>
      <c r="K51" s="89"/>
      <c r="L51" s="89">
        <f t="shared" si="5"/>
        <v>3.7559999999999998</v>
      </c>
      <c r="M51" s="85">
        <f t="shared" si="0"/>
        <v>0</v>
      </c>
      <c r="N51" s="90">
        <v>3.13</v>
      </c>
      <c r="O51" s="91"/>
      <c r="P51" s="84">
        <f t="shared" si="6"/>
        <v>3.7559999999999998</v>
      </c>
      <c r="Q51" s="85">
        <f t="shared" si="7"/>
        <v>0</v>
      </c>
      <c r="R51" s="90">
        <v>3.13</v>
      </c>
      <c r="S51" s="90"/>
      <c r="T51" s="91">
        <f t="shared" ref="T51:T98" si="24">G51*(S51+R51)+(R51+S51)</f>
        <v>3.7559999999999998</v>
      </c>
      <c r="U51" s="85">
        <f t="shared" ref="U51:U99" si="25">(R51-N51)/N51</f>
        <v>0</v>
      </c>
      <c r="V51" s="90">
        <v>3.13</v>
      </c>
      <c r="W51" s="91"/>
      <c r="X51" s="91">
        <f t="shared" si="8"/>
        <v>3.7559999999999998</v>
      </c>
      <c r="Y51" s="219">
        <f t="shared" si="9"/>
        <v>0</v>
      </c>
      <c r="Z51" s="318">
        <v>3.137</v>
      </c>
      <c r="AA51" s="220"/>
      <c r="AB51" s="80">
        <f t="shared" si="10"/>
        <v>3.7644000000000002</v>
      </c>
      <c r="AC51" s="222">
        <f t="shared" si="11"/>
        <v>2.2364217252396541E-3</v>
      </c>
      <c r="AD51" s="305">
        <v>2.4569999999999999</v>
      </c>
      <c r="AE51" s="220"/>
      <c r="AF51" s="568">
        <f t="shared" si="12"/>
        <v>2.9483999999999999</v>
      </c>
      <c r="AG51" s="304">
        <f t="shared" ref="AG51:AG91" si="26">(AD51-Z51)/Z51</f>
        <v>-0.216767612368505</v>
      </c>
      <c r="AH51" s="692">
        <v>2.4569999999999999</v>
      </c>
      <c r="AI51" s="717">
        <f t="shared" si="13"/>
        <v>2.9483999999999999</v>
      </c>
      <c r="AJ51" s="729">
        <v>2.4569999999999999</v>
      </c>
      <c r="AK51" s="897">
        <f>G51*(AE51+AJ51)+(AE51+AJ51)</f>
        <v>2.9483999999999999</v>
      </c>
      <c r="AL51" s="723">
        <f>(AJ51-AH51)/AH51</f>
        <v>0</v>
      </c>
      <c r="AM51" s="701"/>
      <c r="AN51" s="94" t="s">
        <v>435</v>
      </c>
      <c r="AO51" s="94" t="s">
        <v>433</v>
      </c>
      <c r="AP51" s="87">
        <v>186</v>
      </c>
      <c r="AQ51" s="256"/>
    </row>
    <row r="52" spans="1:43" s="54" customFormat="1" ht="50" customHeight="1" thickBot="1" x14ac:dyDescent="0.25">
      <c r="A52" s="821"/>
      <c r="B52" s="914" t="s">
        <v>280</v>
      </c>
      <c r="C52" s="94" t="s">
        <v>344</v>
      </c>
      <c r="D52" s="96" t="s">
        <v>116</v>
      </c>
      <c r="E52" s="94" t="s">
        <v>343</v>
      </c>
      <c r="F52" s="89">
        <v>7.39</v>
      </c>
      <c r="G52" s="85">
        <v>0.2</v>
      </c>
      <c r="H52" s="95">
        <f t="shared" si="23"/>
        <v>8.8679999999999986</v>
      </c>
      <c r="I52" s="87" t="s">
        <v>484</v>
      </c>
      <c r="J52" s="88">
        <v>7.39</v>
      </c>
      <c r="K52" s="89"/>
      <c r="L52" s="89">
        <f t="shared" si="5"/>
        <v>8.8680000000000003</v>
      </c>
      <c r="M52" s="85">
        <f t="shared" si="0"/>
        <v>0</v>
      </c>
      <c r="N52" s="90">
        <v>7.39</v>
      </c>
      <c r="O52" s="91"/>
      <c r="P52" s="84">
        <f t="shared" si="6"/>
        <v>8.8680000000000003</v>
      </c>
      <c r="Q52" s="85">
        <f t="shared" si="7"/>
        <v>0</v>
      </c>
      <c r="R52" s="90">
        <v>7.39</v>
      </c>
      <c r="S52" s="90"/>
      <c r="T52" s="91">
        <f t="shared" si="24"/>
        <v>8.8680000000000003</v>
      </c>
      <c r="U52" s="85">
        <f t="shared" si="25"/>
        <v>0</v>
      </c>
      <c r="V52" s="90">
        <v>7.39</v>
      </c>
      <c r="W52" s="91"/>
      <c r="X52" s="91">
        <f t="shared" si="8"/>
        <v>8.8680000000000003</v>
      </c>
      <c r="Y52" s="219">
        <f t="shared" si="9"/>
        <v>0</v>
      </c>
      <c r="Z52" s="318">
        <v>7.6509999999999998</v>
      </c>
      <c r="AA52" s="220"/>
      <c r="AB52" s="80">
        <f t="shared" si="10"/>
        <v>9.1812000000000005</v>
      </c>
      <c r="AC52" s="222">
        <f t="shared" si="11"/>
        <v>3.5317997293640074E-2</v>
      </c>
      <c r="AD52" s="305">
        <v>6.9029999999999996</v>
      </c>
      <c r="AE52" s="220"/>
      <c r="AF52" s="568">
        <f t="shared" si="12"/>
        <v>8.2835999999999999</v>
      </c>
      <c r="AG52" s="304">
        <f t="shared" si="26"/>
        <v>-9.7764998039472001E-2</v>
      </c>
      <c r="AH52" s="692">
        <v>6.9029999999999996</v>
      </c>
      <c r="AI52" s="717">
        <f t="shared" si="13"/>
        <v>8.2835999999999999</v>
      </c>
      <c r="AJ52" s="729">
        <v>6.9029999999999996</v>
      </c>
      <c r="AK52" s="897">
        <f>G52*(AE52+AJ52)+(AE52+AJ52)</f>
        <v>8.2835999999999999</v>
      </c>
      <c r="AL52" s="723">
        <f>(AJ52-AH52)/AH52</f>
        <v>0</v>
      </c>
      <c r="AM52" s="701"/>
      <c r="AN52" s="94" t="s">
        <v>435</v>
      </c>
      <c r="AO52" s="94" t="s">
        <v>433</v>
      </c>
      <c r="AP52" s="87"/>
      <c r="AQ52" s="256"/>
    </row>
    <row r="53" spans="1:43" s="54" customFormat="1" ht="50" customHeight="1" thickBot="1" x14ac:dyDescent="0.25">
      <c r="A53" s="821"/>
      <c r="B53" s="914" t="s">
        <v>281</v>
      </c>
      <c r="C53" s="94" t="s">
        <v>340</v>
      </c>
      <c r="D53" s="96" t="s">
        <v>77</v>
      </c>
      <c r="E53" s="94" t="s">
        <v>150</v>
      </c>
      <c r="F53" s="89">
        <v>14.84</v>
      </c>
      <c r="G53" s="85">
        <v>0.2</v>
      </c>
      <c r="H53" s="95">
        <f t="shared" si="23"/>
        <v>17.808</v>
      </c>
      <c r="I53" s="87" t="s">
        <v>479</v>
      </c>
      <c r="J53" s="88">
        <v>14.84</v>
      </c>
      <c r="K53" s="89"/>
      <c r="L53" s="89">
        <f t="shared" si="5"/>
        <v>17.808</v>
      </c>
      <c r="M53" s="85">
        <f t="shared" si="0"/>
        <v>0</v>
      </c>
      <c r="N53" s="90">
        <v>14.84</v>
      </c>
      <c r="O53" s="91"/>
      <c r="P53" s="84">
        <f t="shared" si="6"/>
        <v>17.808</v>
      </c>
      <c r="Q53" s="85">
        <f t="shared" si="7"/>
        <v>0</v>
      </c>
      <c r="R53" s="90">
        <v>14.84</v>
      </c>
      <c r="S53" s="90"/>
      <c r="T53" s="91">
        <f t="shared" si="24"/>
        <v>17.808</v>
      </c>
      <c r="U53" s="85">
        <f t="shared" si="25"/>
        <v>0</v>
      </c>
      <c r="V53" s="90">
        <v>14.84</v>
      </c>
      <c r="W53" s="91"/>
      <c r="X53" s="91">
        <f t="shared" si="8"/>
        <v>17.808</v>
      </c>
      <c r="Y53" s="219">
        <f t="shared" si="9"/>
        <v>0</v>
      </c>
      <c r="Z53" s="318">
        <v>15.581</v>
      </c>
      <c r="AA53" s="220"/>
      <c r="AB53" s="80">
        <f t="shared" si="10"/>
        <v>18.697199999999999</v>
      </c>
      <c r="AC53" s="222">
        <f t="shared" si="11"/>
        <v>4.9932614555256043E-2</v>
      </c>
      <c r="AD53" s="305">
        <v>15.581</v>
      </c>
      <c r="AE53" s="220"/>
      <c r="AF53" s="568">
        <f t="shared" si="12"/>
        <v>18.697199999999999</v>
      </c>
      <c r="AG53" s="304">
        <f t="shared" si="26"/>
        <v>0</v>
      </c>
      <c r="AH53" s="692">
        <v>15.581</v>
      </c>
      <c r="AI53" s="717">
        <f t="shared" si="13"/>
        <v>18.697199999999999</v>
      </c>
      <c r="AJ53" s="729">
        <v>12.465</v>
      </c>
      <c r="AK53" s="897">
        <f>G53*(AE53+AJ53)+(AE53+AJ53)</f>
        <v>14.958</v>
      </c>
      <c r="AL53" s="723">
        <f>(AJ53-AH53)/AH53</f>
        <v>-0.1999871638534112</v>
      </c>
      <c r="AM53" s="701" t="s">
        <v>247</v>
      </c>
      <c r="AN53" s="94" t="s">
        <v>432</v>
      </c>
      <c r="AO53" s="94" t="s">
        <v>402</v>
      </c>
      <c r="AP53" s="269">
        <v>118</v>
      </c>
      <c r="AQ53" s="256"/>
    </row>
    <row r="54" spans="1:43" s="54" customFormat="1" ht="50" customHeight="1" thickBot="1" x14ac:dyDescent="0.25">
      <c r="A54" s="821"/>
      <c r="B54" s="914" t="s">
        <v>282</v>
      </c>
      <c r="C54" s="94" t="s">
        <v>340</v>
      </c>
      <c r="D54" s="96" t="s">
        <v>117</v>
      </c>
      <c r="E54" s="94" t="s">
        <v>341</v>
      </c>
      <c r="F54" s="89">
        <v>5.05</v>
      </c>
      <c r="G54" s="85">
        <v>0.2</v>
      </c>
      <c r="H54" s="95">
        <f t="shared" si="23"/>
        <v>6.06</v>
      </c>
      <c r="I54" s="87" t="s">
        <v>479</v>
      </c>
      <c r="J54" s="88">
        <v>5.05</v>
      </c>
      <c r="K54" s="89"/>
      <c r="L54" s="89">
        <f t="shared" si="5"/>
        <v>6.06</v>
      </c>
      <c r="M54" s="85">
        <f t="shared" si="0"/>
        <v>0</v>
      </c>
      <c r="N54" s="90">
        <v>5.05</v>
      </c>
      <c r="O54" s="91"/>
      <c r="P54" s="84">
        <f t="shared" si="6"/>
        <v>6.06</v>
      </c>
      <c r="Q54" s="85">
        <f t="shared" si="7"/>
        <v>0</v>
      </c>
      <c r="R54" s="90">
        <v>5.306</v>
      </c>
      <c r="S54" s="90"/>
      <c r="T54" s="91">
        <f t="shared" si="24"/>
        <v>6.3672000000000004</v>
      </c>
      <c r="U54" s="85">
        <f t="shared" si="25"/>
        <v>5.0693069306930738E-2</v>
      </c>
      <c r="V54" s="90">
        <v>5.306</v>
      </c>
      <c r="W54" s="91"/>
      <c r="X54" s="91">
        <f t="shared" si="8"/>
        <v>6.3672000000000004</v>
      </c>
      <c r="Y54" s="219">
        <f t="shared" si="9"/>
        <v>0</v>
      </c>
      <c r="Z54" s="318">
        <v>5.6989999999999998</v>
      </c>
      <c r="AA54" s="220"/>
      <c r="AB54" s="80">
        <f t="shared" si="10"/>
        <v>6.8388</v>
      </c>
      <c r="AC54" s="222">
        <f t="shared" si="11"/>
        <v>7.4067093856012026E-2</v>
      </c>
      <c r="AD54" s="305">
        <v>5.4279999999999999</v>
      </c>
      <c r="AE54" s="220"/>
      <c r="AF54" s="568">
        <f t="shared" si="12"/>
        <v>6.5136000000000003</v>
      </c>
      <c r="AG54" s="304">
        <f t="shared" si="26"/>
        <v>-4.7552202140726425E-2</v>
      </c>
      <c r="AH54" s="692">
        <v>4.3449999999999998</v>
      </c>
      <c r="AI54" s="717">
        <f t="shared" si="13"/>
        <v>5.2139999999999995</v>
      </c>
      <c r="AJ54" s="729">
        <v>4.3449999999999998</v>
      </c>
      <c r="AK54" s="897">
        <f>G54*(AE54+AJ54)+(AE54+AJ54)</f>
        <v>5.2139999999999995</v>
      </c>
      <c r="AL54" s="723">
        <f>(AJ54-AH54)/AH54</f>
        <v>0</v>
      </c>
      <c r="AM54" s="701" t="s">
        <v>345</v>
      </c>
      <c r="AN54" s="94" t="s">
        <v>436</v>
      </c>
      <c r="AO54" s="94" t="s">
        <v>437</v>
      </c>
      <c r="AP54" s="87">
        <v>169</v>
      </c>
      <c r="AQ54" s="256"/>
    </row>
    <row r="55" spans="1:43" s="54" customFormat="1" ht="50" customHeight="1" thickBot="1" x14ac:dyDescent="0.25">
      <c r="A55" s="821"/>
      <c r="B55" s="919" t="s">
        <v>283</v>
      </c>
      <c r="C55" s="94" t="s">
        <v>340</v>
      </c>
      <c r="D55" s="96" t="s">
        <v>118</v>
      </c>
      <c r="E55" s="94" t="s">
        <v>341</v>
      </c>
      <c r="F55" s="89">
        <v>5.05</v>
      </c>
      <c r="G55" s="85">
        <v>0.2</v>
      </c>
      <c r="H55" s="95">
        <f t="shared" si="23"/>
        <v>6.06</v>
      </c>
      <c r="I55" s="87" t="s">
        <v>479</v>
      </c>
      <c r="J55" s="88">
        <v>5.05</v>
      </c>
      <c r="K55" s="89"/>
      <c r="L55" s="89">
        <f t="shared" si="5"/>
        <v>6.06</v>
      </c>
      <c r="M55" s="85">
        <f t="shared" si="0"/>
        <v>0</v>
      </c>
      <c r="N55" s="90">
        <v>5.05</v>
      </c>
      <c r="O55" s="91"/>
      <c r="P55" s="84">
        <f t="shared" si="6"/>
        <v>6.06</v>
      </c>
      <c r="Q55" s="85">
        <f t="shared" si="7"/>
        <v>0</v>
      </c>
      <c r="R55" s="90">
        <v>5.306</v>
      </c>
      <c r="S55" s="90"/>
      <c r="T55" s="91">
        <f t="shared" si="24"/>
        <v>6.3672000000000004</v>
      </c>
      <c r="U55" s="85">
        <f t="shared" si="25"/>
        <v>5.0693069306930738E-2</v>
      </c>
      <c r="V55" s="90">
        <v>5.306</v>
      </c>
      <c r="W55" s="91"/>
      <c r="X55" s="91">
        <f t="shared" si="8"/>
        <v>6.3672000000000004</v>
      </c>
      <c r="Y55" s="219">
        <f t="shared" si="9"/>
        <v>0</v>
      </c>
      <c r="Z55" s="318">
        <v>5.6989999999999998</v>
      </c>
      <c r="AA55" s="220"/>
      <c r="AB55" s="80">
        <f t="shared" si="10"/>
        <v>6.8388</v>
      </c>
      <c r="AC55" s="222">
        <f t="shared" si="11"/>
        <v>7.4067093856012026E-2</v>
      </c>
      <c r="AD55" s="305">
        <v>5.4279999999999999</v>
      </c>
      <c r="AE55" s="220"/>
      <c r="AF55" s="568">
        <f t="shared" si="12"/>
        <v>6.5136000000000003</v>
      </c>
      <c r="AG55" s="304">
        <f t="shared" si="26"/>
        <v>-4.7552202140726425E-2</v>
      </c>
      <c r="AH55" s="692">
        <v>4.3449999999999998</v>
      </c>
      <c r="AI55" s="717">
        <f t="shared" si="13"/>
        <v>5.2139999999999995</v>
      </c>
      <c r="AJ55" s="729">
        <v>4.3449999999999998</v>
      </c>
      <c r="AK55" s="897">
        <f>G55*(AE55+AJ55)+(AE55+AJ55)</f>
        <v>5.2139999999999995</v>
      </c>
      <c r="AL55" s="723">
        <f>(AJ55-AH55)/AH55</f>
        <v>0</v>
      </c>
      <c r="AM55" s="701" t="s">
        <v>345</v>
      </c>
      <c r="AN55" s="94" t="s">
        <v>436</v>
      </c>
      <c r="AO55" s="94" t="s">
        <v>437</v>
      </c>
      <c r="AP55" s="87">
        <v>169</v>
      </c>
      <c r="AQ55" s="256"/>
    </row>
    <row r="56" spans="1:43" s="54" customFormat="1" ht="50" customHeight="1" thickBot="1" x14ac:dyDescent="0.25">
      <c r="A56" s="821"/>
      <c r="B56" s="919" t="s">
        <v>284</v>
      </c>
      <c r="C56" s="94" t="s">
        <v>340</v>
      </c>
      <c r="D56" s="96" t="s">
        <v>119</v>
      </c>
      <c r="E56" s="94" t="s">
        <v>341</v>
      </c>
      <c r="F56" s="89">
        <v>5.05</v>
      </c>
      <c r="G56" s="85">
        <v>0.2</v>
      </c>
      <c r="H56" s="95">
        <f t="shared" si="23"/>
        <v>6.06</v>
      </c>
      <c r="I56" s="87" t="s">
        <v>479</v>
      </c>
      <c r="J56" s="88">
        <v>5.05</v>
      </c>
      <c r="K56" s="89"/>
      <c r="L56" s="89">
        <f t="shared" si="5"/>
        <v>6.06</v>
      </c>
      <c r="M56" s="85">
        <f t="shared" si="0"/>
        <v>0</v>
      </c>
      <c r="N56" s="90">
        <v>5.05</v>
      </c>
      <c r="O56" s="91"/>
      <c r="P56" s="84">
        <f t="shared" si="6"/>
        <v>6.06</v>
      </c>
      <c r="Q56" s="85">
        <f t="shared" si="7"/>
        <v>0</v>
      </c>
      <c r="R56" s="90">
        <v>5.306</v>
      </c>
      <c r="S56" s="90"/>
      <c r="T56" s="91">
        <f t="shared" si="24"/>
        <v>6.3672000000000004</v>
      </c>
      <c r="U56" s="85">
        <f t="shared" si="25"/>
        <v>5.0693069306930738E-2</v>
      </c>
      <c r="V56" s="90">
        <v>5.306</v>
      </c>
      <c r="W56" s="91"/>
      <c r="X56" s="91">
        <f t="shared" si="8"/>
        <v>6.3672000000000004</v>
      </c>
      <c r="Y56" s="219">
        <f t="shared" si="9"/>
        <v>0</v>
      </c>
      <c r="Z56" s="318">
        <v>5.6989999999999998</v>
      </c>
      <c r="AA56" s="220"/>
      <c r="AB56" s="80">
        <f t="shared" si="10"/>
        <v>6.8388</v>
      </c>
      <c r="AC56" s="222">
        <f t="shared" si="11"/>
        <v>7.4067093856012026E-2</v>
      </c>
      <c r="AD56" s="305">
        <v>5.4279999999999999</v>
      </c>
      <c r="AE56" s="220"/>
      <c r="AF56" s="568">
        <f t="shared" si="12"/>
        <v>6.5136000000000003</v>
      </c>
      <c r="AG56" s="304">
        <f t="shared" si="26"/>
        <v>-4.7552202140726425E-2</v>
      </c>
      <c r="AH56" s="692">
        <v>4.3449999999999998</v>
      </c>
      <c r="AI56" s="717">
        <f t="shared" si="13"/>
        <v>5.2139999999999995</v>
      </c>
      <c r="AJ56" s="729">
        <v>4.3449999999999998</v>
      </c>
      <c r="AK56" s="897">
        <f>G56*(AE56+AJ56)+(AE56+AJ56)</f>
        <v>5.2139999999999995</v>
      </c>
      <c r="AL56" s="723">
        <f>(AJ56-AH56)/AH56</f>
        <v>0</v>
      </c>
      <c r="AM56" s="701" t="s">
        <v>345</v>
      </c>
      <c r="AN56" s="94" t="s">
        <v>436</v>
      </c>
      <c r="AO56" s="94" t="s">
        <v>437</v>
      </c>
      <c r="AP56" s="87">
        <v>169</v>
      </c>
      <c r="AQ56" s="256"/>
    </row>
    <row r="57" spans="1:43" s="54" customFormat="1" ht="50" customHeight="1" x14ac:dyDescent="0.2">
      <c r="A57" s="821"/>
      <c r="B57" s="920" t="s">
        <v>285</v>
      </c>
      <c r="C57" s="371" t="s">
        <v>340</v>
      </c>
      <c r="D57" s="508" t="s">
        <v>120</v>
      </c>
      <c r="E57" s="371" t="s">
        <v>341</v>
      </c>
      <c r="F57" s="348">
        <v>5.05</v>
      </c>
      <c r="G57" s="235">
        <v>0.2</v>
      </c>
      <c r="H57" s="372">
        <f t="shared" si="23"/>
        <v>6.06</v>
      </c>
      <c r="I57" s="347" t="s">
        <v>479</v>
      </c>
      <c r="J57" s="373">
        <v>5.05</v>
      </c>
      <c r="K57" s="348"/>
      <c r="L57" s="348">
        <f t="shared" si="5"/>
        <v>6.06</v>
      </c>
      <c r="M57" s="235">
        <f t="shared" si="0"/>
        <v>0</v>
      </c>
      <c r="N57" s="349">
        <v>5.05</v>
      </c>
      <c r="O57" s="236"/>
      <c r="P57" s="374">
        <f t="shared" si="6"/>
        <v>6.06</v>
      </c>
      <c r="Q57" s="235">
        <f t="shared" si="7"/>
        <v>0</v>
      </c>
      <c r="R57" s="349">
        <v>5.306</v>
      </c>
      <c r="S57" s="349"/>
      <c r="T57" s="236">
        <f t="shared" si="24"/>
        <v>6.3672000000000004</v>
      </c>
      <c r="U57" s="235">
        <f t="shared" si="25"/>
        <v>5.0693069306930738E-2</v>
      </c>
      <c r="V57" s="349">
        <v>5.306</v>
      </c>
      <c r="W57" s="236"/>
      <c r="X57" s="236">
        <f t="shared" si="8"/>
        <v>6.3672000000000004</v>
      </c>
      <c r="Y57" s="234">
        <f t="shared" si="9"/>
        <v>0</v>
      </c>
      <c r="Z57" s="375">
        <v>5.6989999999999998</v>
      </c>
      <c r="AA57" s="235"/>
      <c r="AB57" s="376">
        <f t="shared" si="10"/>
        <v>6.8388</v>
      </c>
      <c r="AC57" s="299">
        <f t="shared" si="11"/>
        <v>7.4067093856012026E-2</v>
      </c>
      <c r="AD57" s="377">
        <v>5.4279999999999999</v>
      </c>
      <c r="AE57" s="235"/>
      <c r="AF57" s="569">
        <f t="shared" si="12"/>
        <v>6.5136000000000003</v>
      </c>
      <c r="AG57" s="304">
        <f t="shared" si="26"/>
        <v>-4.7552202140726425E-2</v>
      </c>
      <c r="AH57" s="693">
        <v>4.4119999999999999</v>
      </c>
      <c r="AI57" s="717">
        <f t="shared" si="13"/>
        <v>5.2943999999999996</v>
      </c>
      <c r="AJ57" s="730">
        <v>4.4119999999999999</v>
      </c>
      <c r="AK57" s="897">
        <f>G57*(AE57+AJ57)+(AE57+AJ57)</f>
        <v>5.2943999999999996</v>
      </c>
      <c r="AL57" s="723">
        <f>(AJ57-AH57)/AH57</f>
        <v>0</v>
      </c>
      <c r="AM57" s="708" t="s">
        <v>345</v>
      </c>
      <c r="AN57" s="371" t="s">
        <v>436</v>
      </c>
      <c r="AO57" s="371" t="s">
        <v>437</v>
      </c>
      <c r="AP57" s="347">
        <v>169</v>
      </c>
      <c r="AQ57" s="412"/>
    </row>
    <row r="58" spans="1:43" s="54" customFormat="1" ht="50" customHeight="1" x14ac:dyDescent="0.2">
      <c r="A58" s="821"/>
      <c r="B58" s="921" t="s">
        <v>286</v>
      </c>
      <c r="C58" s="382" t="s">
        <v>340</v>
      </c>
      <c r="D58" s="509" t="s">
        <v>121</v>
      </c>
      <c r="E58" s="382" t="s">
        <v>341</v>
      </c>
      <c r="F58" s="383">
        <v>5.05</v>
      </c>
      <c r="G58" s="298">
        <v>0.2</v>
      </c>
      <c r="H58" s="384">
        <f t="shared" si="23"/>
        <v>6.06</v>
      </c>
      <c r="I58" s="385" t="s">
        <v>479</v>
      </c>
      <c r="J58" s="386">
        <v>5.05</v>
      </c>
      <c r="K58" s="383"/>
      <c r="L58" s="383">
        <f t="shared" si="5"/>
        <v>6.06</v>
      </c>
      <c r="M58" s="298">
        <f t="shared" si="0"/>
        <v>0</v>
      </c>
      <c r="N58" s="387">
        <v>5.05</v>
      </c>
      <c r="O58" s="297"/>
      <c r="P58" s="388">
        <f t="shared" si="6"/>
        <v>6.06</v>
      </c>
      <c r="Q58" s="298">
        <f t="shared" si="7"/>
        <v>0</v>
      </c>
      <c r="R58" s="387">
        <v>5.306</v>
      </c>
      <c r="S58" s="387"/>
      <c r="T58" s="297">
        <f t="shared" si="24"/>
        <v>6.3672000000000004</v>
      </c>
      <c r="U58" s="298">
        <f t="shared" si="25"/>
        <v>5.0693069306930738E-2</v>
      </c>
      <c r="V58" s="387">
        <v>5.306</v>
      </c>
      <c r="W58" s="297"/>
      <c r="X58" s="297">
        <f t="shared" si="8"/>
        <v>6.3672000000000004</v>
      </c>
      <c r="Y58" s="298">
        <f t="shared" si="9"/>
        <v>0</v>
      </c>
      <c r="Z58" s="389">
        <v>5.6989999999999998</v>
      </c>
      <c r="AA58" s="298"/>
      <c r="AB58" s="297">
        <f t="shared" si="10"/>
        <v>6.8388</v>
      </c>
      <c r="AC58" s="298">
        <f t="shared" si="11"/>
        <v>7.4067093856012026E-2</v>
      </c>
      <c r="AD58" s="390">
        <v>5.4279999999999999</v>
      </c>
      <c r="AE58" s="298"/>
      <c r="AF58" s="553">
        <f t="shared" si="12"/>
        <v>6.5136000000000003</v>
      </c>
      <c r="AG58" s="308">
        <f t="shared" si="26"/>
        <v>-4.7552202140726425E-2</v>
      </c>
      <c r="AH58" s="694">
        <v>4.3449999999999998</v>
      </c>
      <c r="AI58" s="717">
        <f t="shared" si="13"/>
        <v>5.2139999999999995</v>
      </c>
      <c r="AJ58" s="731">
        <v>4.3449999999999998</v>
      </c>
      <c r="AK58" s="897">
        <f>G58*(AE58+AJ58)+(AE58+AJ58)</f>
        <v>5.2139999999999995</v>
      </c>
      <c r="AL58" s="723">
        <f>(AJ58-AH58)/AH58</f>
        <v>0</v>
      </c>
      <c r="AM58" s="701" t="s">
        <v>345</v>
      </c>
      <c r="AN58" s="382" t="s">
        <v>436</v>
      </c>
      <c r="AO58" s="382" t="s">
        <v>437</v>
      </c>
      <c r="AP58" s="385">
        <v>169</v>
      </c>
      <c r="AQ58" s="416"/>
    </row>
    <row r="59" spans="1:43" s="54" customFormat="1" ht="50" customHeight="1" x14ac:dyDescent="0.2">
      <c r="A59" s="301"/>
      <c r="B59" s="922" t="s">
        <v>540</v>
      </c>
      <c r="C59" s="382" t="s">
        <v>558</v>
      </c>
      <c r="D59" s="531" t="s">
        <v>549</v>
      </c>
      <c r="E59" s="382"/>
      <c r="F59" s="383"/>
      <c r="G59" s="298">
        <v>0.2</v>
      </c>
      <c r="H59" s="384"/>
      <c r="I59" s="385"/>
      <c r="J59" s="386"/>
      <c r="K59" s="383"/>
      <c r="L59" s="383"/>
      <c r="M59" s="298"/>
      <c r="N59" s="387"/>
      <c r="O59" s="297"/>
      <c r="P59" s="388"/>
      <c r="Q59" s="298"/>
      <c r="R59" s="387"/>
      <c r="S59" s="387"/>
      <c r="T59" s="297"/>
      <c r="U59" s="298"/>
      <c r="V59" s="387"/>
      <c r="W59" s="297"/>
      <c r="X59" s="297"/>
      <c r="Y59" s="298"/>
      <c r="Z59" s="389"/>
      <c r="AA59" s="298"/>
      <c r="AB59" s="297"/>
      <c r="AC59" s="298"/>
      <c r="AD59" s="390">
        <v>4.53</v>
      </c>
      <c r="AE59" s="298"/>
      <c r="AF59" s="553">
        <f t="shared" si="12"/>
        <v>5.4359999999999999</v>
      </c>
      <c r="AG59" s="363" t="s">
        <v>561</v>
      </c>
      <c r="AH59" s="694">
        <v>4.53</v>
      </c>
      <c r="AI59" s="717">
        <f t="shared" si="13"/>
        <v>5.4359999999999999</v>
      </c>
      <c r="AJ59" s="731">
        <v>4.53</v>
      </c>
      <c r="AK59" s="897">
        <f>G59*(AE59+AJ59)+(AE59+AJ59)</f>
        <v>5.4359999999999999</v>
      </c>
      <c r="AL59" s="723">
        <f>(AJ59-AH59)/AH59</f>
        <v>0</v>
      </c>
      <c r="AM59" s="701"/>
      <c r="AN59" s="382"/>
      <c r="AO59" s="382" t="s">
        <v>404</v>
      </c>
      <c r="AP59" s="385" t="s">
        <v>249</v>
      </c>
      <c r="AQ59" s="416"/>
    </row>
    <row r="60" spans="1:43" s="54" customFormat="1" ht="50" customHeight="1" x14ac:dyDescent="0.2">
      <c r="A60" s="301"/>
      <c r="B60" s="922" t="s">
        <v>541</v>
      </c>
      <c r="C60" s="382" t="s">
        <v>558</v>
      </c>
      <c r="D60" s="531" t="s">
        <v>550</v>
      </c>
      <c r="E60" s="382" t="s">
        <v>559</v>
      </c>
      <c r="F60" s="383"/>
      <c r="G60" s="298">
        <v>0.2</v>
      </c>
      <c r="H60" s="384"/>
      <c r="I60" s="385"/>
      <c r="J60" s="386"/>
      <c r="K60" s="383"/>
      <c r="L60" s="383"/>
      <c r="M60" s="298"/>
      <c r="N60" s="387"/>
      <c r="O60" s="297"/>
      <c r="P60" s="388"/>
      <c r="Q60" s="298"/>
      <c r="R60" s="387"/>
      <c r="S60" s="387"/>
      <c r="T60" s="297"/>
      <c r="U60" s="298"/>
      <c r="V60" s="387"/>
      <c r="W60" s="297"/>
      <c r="X60" s="297"/>
      <c r="Y60" s="298"/>
      <c r="Z60" s="389"/>
      <c r="AA60" s="298"/>
      <c r="AB60" s="297"/>
      <c r="AC60" s="298"/>
      <c r="AD60" s="390">
        <v>8.43</v>
      </c>
      <c r="AE60" s="298"/>
      <c r="AF60" s="553">
        <f t="shared" si="12"/>
        <v>10.116</v>
      </c>
      <c r="AG60" s="363" t="s">
        <v>561</v>
      </c>
      <c r="AH60" s="694">
        <v>8.43</v>
      </c>
      <c r="AI60" s="717">
        <f t="shared" si="13"/>
        <v>10.116</v>
      </c>
      <c r="AJ60" s="731">
        <v>8.43</v>
      </c>
      <c r="AK60" s="897">
        <f>G60*(AE60+AJ60)+(AE60+AJ60)</f>
        <v>10.116</v>
      </c>
      <c r="AL60" s="723">
        <f>(AJ60-AH60)/AH60</f>
        <v>0</v>
      </c>
      <c r="AM60" s="701"/>
      <c r="AN60" s="382"/>
      <c r="AO60" s="382" t="s">
        <v>404</v>
      </c>
      <c r="AP60" s="385" t="s">
        <v>249</v>
      </c>
      <c r="AQ60" s="416"/>
    </row>
    <row r="61" spans="1:43" s="54" customFormat="1" ht="50" customHeight="1" x14ac:dyDescent="0.2">
      <c r="A61" s="301"/>
      <c r="B61" s="922" t="s">
        <v>542</v>
      </c>
      <c r="C61" s="382" t="s">
        <v>558</v>
      </c>
      <c r="D61" s="531" t="s">
        <v>551</v>
      </c>
      <c r="E61" s="382" t="s">
        <v>559</v>
      </c>
      <c r="F61" s="383"/>
      <c r="G61" s="298">
        <v>0.2</v>
      </c>
      <c r="H61" s="384"/>
      <c r="I61" s="385"/>
      <c r="J61" s="386"/>
      <c r="K61" s="383"/>
      <c r="L61" s="383"/>
      <c r="M61" s="298"/>
      <c r="N61" s="387"/>
      <c r="O61" s="297"/>
      <c r="P61" s="388"/>
      <c r="Q61" s="298"/>
      <c r="R61" s="387"/>
      <c r="S61" s="387"/>
      <c r="T61" s="297"/>
      <c r="U61" s="298"/>
      <c r="V61" s="387"/>
      <c r="W61" s="297"/>
      <c r="X61" s="297"/>
      <c r="Y61" s="298"/>
      <c r="Z61" s="389"/>
      <c r="AA61" s="298"/>
      <c r="AB61" s="297"/>
      <c r="AC61" s="298"/>
      <c r="AD61" s="390">
        <v>8.43</v>
      </c>
      <c r="AE61" s="298"/>
      <c r="AF61" s="553">
        <f t="shared" si="12"/>
        <v>10.116</v>
      </c>
      <c r="AG61" s="363" t="s">
        <v>561</v>
      </c>
      <c r="AH61" s="694">
        <v>8.43</v>
      </c>
      <c r="AI61" s="717">
        <f t="shared" si="13"/>
        <v>10.116</v>
      </c>
      <c r="AJ61" s="731">
        <v>8.43</v>
      </c>
      <c r="AK61" s="897">
        <f>G61*(AE61+AJ61)+(AE61+AJ61)</f>
        <v>10.116</v>
      </c>
      <c r="AL61" s="723">
        <f>(AJ61-AH61)/AH61</f>
        <v>0</v>
      </c>
      <c r="AM61" s="701"/>
      <c r="AN61" s="382"/>
      <c r="AO61" s="382" t="s">
        <v>404</v>
      </c>
      <c r="AP61" s="385" t="s">
        <v>249</v>
      </c>
      <c r="AQ61" s="416"/>
    </row>
    <row r="62" spans="1:43" s="54" customFormat="1" ht="50" customHeight="1" x14ac:dyDescent="0.2">
      <c r="A62" s="301"/>
      <c r="B62" s="922" t="s">
        <v>543</v>
      </c>
      <c r="C62" s="382" t="s">
        <v>558</v>
      </c>
      <c r="D62" s="531" t="s">
        <v>552</v>
      </c>
      <c r="E62" s="382" t="s">
        <v>559</v>
      </c>
      <c r="F62" s="383"/>
      <c r="G62" s="298">
        <v>0.2</v>
      </c>
      <c r="H62" s="384"/>
      <c r="I62" s="385"/>
      <c r="J62" s="386"/>
      <c r="K62" s="383"/>
      <c r="L62" s="383"/>
      <c r="M62" s="298"/>
      <c r="N62" s="387"/>
      <c r="O62" s="297"/>
      <c r="P62" s="388"/>
      <c r="Q62" s="298"/>
      <c r="R62" s="387"/>
      <c r="S62" s="387"/>
      <c r="T62" s="297"/>
      <c r="U62" s="298"/>
      <c r="V62" s="387"/>
      <c r="W62" s="297"/>
      <c r="X62" s="297"/>
      <c r="Y62" s="298"/>
      <c r="Z62" s="389"/>
      <c r="AA62" s="298"/>
      <c r="AB62" s="297"/>
      <c r="AC62" s="298"/>
      <c r="AD62" s="390">
        <v>8.43</v>
      </c>
      <c r="AE62" s="298"/>
      <c r="AF62" s="553">
        <f t="shared" si="12"/>
        <v>10.116</v>
      </c>
      <c r="AG62" s="363" t="s">
        <v>561</v>
      </c>
      <c r="AH62" s="694">
        <v>8.43</v>
      </c>
      <c r="AI62" s="717">
        <f t="shared" si="13"/>
        <v>10.116</v>
      </c>
      <c r="AJ62" s="731">
        <v>8.43</v>
      </c>
      <c r="AK62" s="897">
        <f>G62*(AE62+AJ62)+(AE62+AJ62)</f>
        <v>10.116</v>
      </c>
      <c r="AL62" s="723">
        <f>(AJ62-AH62)/AH62</f>
        <v>0</v>
      </c>
      <c r="AM62" s="701"/>
      <c r="AN62" s="382"/>
      <c r="AO62" s="382" t="s">
        <v>404</v>
      </c>
      <c r="AP62" s="385" t="s">
        <v>249</v>
      </c>
      <c r="AQ62" s="416"/>
    </row>
    <row r="63" spans="1:43" s="54" customFormat="1" ht="50" customHeight="1" x14ac:dyDescent="0.2">
      <c r="A63" s="301"/>
      <c r="B63" s="922" t="s">
        <v>544</v>
      </c>
      <c r="C63" s="382" t="s">
        <v>558</v>
      </c>
      <c r="D63" s="531" t="s">
        <v>553</v>
      </c>
      <c r="E63" s="382" t="s">
        <v>559</v>
      </c>
      <c r="F63" s="383"/>
      <c r="G63" s="298">
        <v>0.2</v>
      </c>
      <c r="H63" s="384"/>
      <c r="I63" s="385"/>
      <c r="J63" s="386"/>
      <c r="K63" s="383"/>
      <c r="L63" s="383"/>
      <c r="M63" s="298"/>
      <c r="N63" s="387"/>
      <c r="O63" s="297"/>
      <c r="P63" s="388"/>
      <c r="Q63" s="298"/>
      <c r="R63" s="387"/>
      <c r="S63" s="387"/>
      <c r="T63" s="297"/>
      <c r="U63" s="298"/>
      <c r="V63" s="387"/>
      <c r="W63" s="297"/>
      <c r="X63" s="297"/>
      <c r="Y63" s="298"/>
      <c r="Z63" s="389"/>
      <c r="AA63" s="298"/>
      <c r="AB63" s="297"/>
      <c r="AC63" s="298"/>
      <c r="AD63" s="390">
        <v>8.43</v>
      </c>
      <c r="AE63" s="298"/>
      <c r="AF63" s="553">
        <f t="shared" si="12"/>
        <v>10.116</v>
      </c>
      <c r="AG63" s="363" t="s">
        <v>561</v>
      </c>
      <c r="AH63" s="694">
        <v>8.43</v>
      </c>
      <c r="AI63" s="717">
        <f t="shared" si="13"/>
        <v>10.116</v>
      </c>
      <c r="AJ63" s="731">
        <v>8.43</v>
      </c>
      <c r="AK63" s="897">
        <f>G63*(AE63+AJ63)+(AE63+AJ63)</f>
        <v>10.116</v>
      </c>
      <c r="AL63" s="723">
        <f>(AJ63-AH63)/AH63</f>
        <v>0</v>
      </c>
      <c r="AM63" s="701"/>
      <c r="AN63" s="382"/>
      <c r="AO63" s="382" t="s">
        <v>404</v>
      </c>
      <c r="AP63" s="385" t="s">
        <v>249</v>
      </c>
      <c r="AQ63" s="416"/>
    </row>
    <row r="64" spans="1:43" s="54" customFormat="1" ht="50" customHeight="1" x14ac:dyDescent="0.2">
      <c r="A64" s="301"/>
      <c r="B64" s="922" t="s">
        <v>545</v>
      </c>
      <c r="C64" s="382" t="s">
        <v>558</v>
      </c>
      <c r="D64" s="531" t="s">
        <v>554</v>
      </c>
      <c r="E64" s="382" t="s">
        <v>560</v>
      </c>
      <c r="F64" s="383"/>
      <c r="G64" s="298">
        <v>0.2</v>
      </c>
      <c r="H64" s="384"/>
      <c r="I64" s="385"/>
      <c r="J64" s="386"/>
      <c r="K64" s="383"/>
      <c r="L64" s="383"/>
      <c r="M64" s="298"/>
      <c r="N64" s="387"/>
      <c r="O64" s="297"/>
      <c r="P64" s="388"/>
      <c r="Q64" s="298"/>
      <c r="R64" s="387"/>
      <c r="S64" s="387"/>
      <c r="T64" s="297"/>
      <c r="U64" s="298"/>
      <c r="V64" s="387"/>
      <c r="W64" s="297"/>
      <c r="X64" s="297"/>
      <c r="Y64" s="298"/>
      <c r="Z64" s="389"/>
      <c r="AA64" s="298"/>
      <c r="AB64" s="297"/>
      <c r="AC64" s="298"/>
      <c r="AD64" s="390">
        <v>15.91</v>
      </c>
      <c r="AE64" s="298"/>
      <c r="AF64" s="553">
        <f t="shared" si="12"/>
        <v>19.091999999999999</v>
      </c>
      <c r="AG64" s="363" t="s">
        <v>561</v>
      </c>
      <c r="AH64" s="694">
        <v>15.91</v>
      </c>
      <c r="AI64" s="717">
        <f t="shared" si="13"/>
        <v>19.091999999999999</v>
      </c>
      <c r="AJ64" s="731">
        <v>15.91</v>
      </c>
      <c r="AK64" s="897">
        <f>G64*(AE64+AJ64)+(AE64+AJ64)</f>
        <v>19.091999999999999</v>
      </c>
      <c r="AL64" s="723">
        <f>(AJ64-AH64)/AH64</f>
        <v>0</v>
      </c>
      <c r="AM64" s="701"/>
      <c r="AN64" s="382"/>
      <c r="AO64" s="382" t="s">
        <v>404</v>
      </c>
      <c r="AP64" s="385" t="s">
        <v>249</v>
      </c>
      <c r="AQ64" s="416"/>
    </row>
    <row r="65" spans="1:43" s="54" customFormat="1" ht="50" customHeight="1" x14ac:dyDescent="0.2">
      <c r="A65" s="301"/>
      <c r="B65" s="922" t="s">
        <v>546</v>
      </c>
      <c r="C65" s="382" t="s">
        <v>558</v>
      </c>
      <c r="D65" s="531" t="s">
        <v>555</v>
      </c>
      <c r="E65" s="382" t="s">
        <v>537</v>
      </c>
      <c r="F65" s="383"/>
      <c r="G65" s="298">
        <v>0.2</v>
      </c>
      <c r="H65" s="384"/>
      <c r="I65" s="385"/>
      <c r="J65" s="386"/>
      <c r="K65" s="383"/>
      <c r="L65" s="383"/>
      <c r="M65" s="298"/>
      <c r="N65" s="387"/>
      <c r="O65" s="297"/>
      <c r="P65" s="388"/>
      <c r="Q65" s="298"/>
      <c r="R65" s="387"/>
      <c r="S65" s="387"/>
      <c r="T65" s="297"/>
      <c r="U65" s="298"/>
      <c r="V65" s="387"/>
      <c r="W65" s="297"/>
      <c r="X65" s="297"/>
      <c r="Y65" s="298"/>
      <c r="Z65" s="389"/>
      <c r="AA65" s="298"/>
      <c r="AB65" s="297"/>
      <c r="AC65" s="298"/>
      <c r="AD65" s="390">
        <v>9.89</v>
      </c>
      <c r="AE65" s="298"/>
      <c r="AF65" s="553">
        <f t="shared" si="12"/>
        <v>11.868</v>
      </c>
      <c r="AG65" s="363" t="s">
        <v>561</v>
      </c>
      <c r="AH65" s="694">
        <v>9.89</v>
      </c>
      <c r="AI65" s="717">
        <f t="shared" si="13"/>
        <v>11.868</v>
      </c>
      <c r="AJ65" s="731">
        <v>9.89</v>
      </c>
      <c r="AK65" s="897">
        <f>G65*(AE65+AJ65)+(AE65+AJ65)</f>
        <v>11.868</v>
      </c>
      <c r="AL65" s="723">
        <f>(AJ65-AH65)/AH65</f>
        <v>0</v>
      </c>
      <c r="AM65" s="701"/>
      <c r="AN65" s="382"/>
      <c r="AO65" s="382" t="s">
        <v>404</v>
      </c>
      <c r="AP65" s="385" t="s">
        <v>249</v>
      </c>
      <c r="AQ65" s="416"/>
    </row>
    <row r="66" spans="1:43" s="54" customFormat="1" ht="50" customHeight="1" x14ac:dyDescent="0.2">
      <c r="A66" s="301"/>
      <c r="B66" s="922" t="s">
        <v>547</v>
      </c>
      <c r="C66" s="382" t="s">
        <v>558</v>
      </c>
      <c r="D66" s="531" t="s">
        <v>556</v>
      </c>
      <c r="E66" s="382" t="s">
        <v>537</v>
      </c>
      <c r="F66" s="383"/>
      <c r="G66" s="298">
        <v>0.2</v>
      </c>
      <c r="H66" s="384"/>
      <c r="I66" s="385"/>
      <c r="J66" s="386"/>
      <c r="K66" s="383"/>
      <c r="L66" s="383"/>
      <c r="M66" s="298"/>
      <c r="N66" s="387"/>
      <c r="O66" s="297"/>
      <c r="P66" s="388"/>
      <c r="Q66" s="298"/>
      <c r="R66" s="387"/>
      <c r="S66" s="387"/>
      <c r="T66" s="297"/>
      <c r="U66" s="298"/>
      <c r="V66" s="387"/>
      <c r="W66" s="297"/>
      <c r="X66" s="297"/>
      <c r="Y66" s="298"/>
      <c r="Z66" s="389"/>
      <c r="AA66" s="298"/>
      <c r="AB66" s="297"/>
      <c r="AC66" s="298"/>
      <c r="AD66" s="390">
        <v>16.57</v>
      </c>
      <c r="AE66" s="298"/>
      <c r="AF66" s="553">
        <f t="shared" si="12"/>
        <v>19.884</v>
      </c>
      <c r="AG66" s="363" t="s">
        <v>561</v>
      </c>
      <c r="AH66" s="694">
        <v>16.57</v>
      </c>
      <c r="AI66" s="717">
        <f t="shared" si="13"/>
        <v>19.884</v>
      </c>
      <c r="AJ66" s="731">
        <v>16.57</v>
      </c>
      <c r="AK66" s="897">
        <f>G66*(AE66+AJ66)+(AE66+AJ66)</f>
        <v>19.884</v>
      </c>
      <c r="AL66" s="723">
        <f>(AJ66-AH66)/AH66</f>
        <v>0</v>
      </c>
      <c r="AM66" s="701"/>
      <c r="AN66" s="382"/>
      <c r="AO66" s="382" t="s">
        <v>404</v>
      </c>
      <c r="AP66" s="385" t="s">
        <v>249</v>
      </c>
      <c r="AQ66" s="416"/>
    </row>
    <row r="67" spans="1:43" s="54" customFormat="1" ht="50" customHeight="1" x14ac:dyDescent="0.2">
      <c r="A67" s="301"/>
      <c r="B67" s="922" t="s">
        <v>548</v>
      </c>
      <c r="C67" s="382" t="s">
        <v>558</v>
      </c>
      <c r="D67" s="531" t="s">
        <v>557</v>
      </c>
      <c r="E67" s="382" t="s">
        <v>537</v>
      </c>
      <c r="F67" s="383"/>
      <c r="G67" s="298">
        <v>0.2</v>
      </c>
      <c r="H67" s="384"/>
      <c r="I67" s="385"/>
      <c r="J67" s="386"/>
      <c r="K67" s="383"/>
      <c r="L67" s="383"/>
      <c r="M67" s="298"/>
      <c r="N67" s="387"/>
      <c r="O67" s="297"/>
      <c r="P67" s="388"/>
      <c r="Q67" s="298"/>
      <c r="R67" s="387"/>
      <c r="S67" s="387"/>
      <c r="T67" s="297"/>
      <c r="U67" s="298"/>
      <c r="V67" s="387"/>
      <c r="W67" s="297"/>
      <c r="X67" s="297"/>
      <c r="Y67" s="298"/>
      <c r="Z67" s="389"/>
      <c r="AA67" s="298"/>
      <c r="AB67" s="297"/>
      <c r="AC67" s="298"/>
      <c r="AD67" s="390">
        <v>6.84</v>
      </c>
      <c r="AE67" s="298"/>
      <c r="AF67" s="553">
        <f t="shared" si="12"/>
        <v>8.2080000000000002</v>
      </c>
      <c r="AG67" s="363" t="s">
        <v>561</v>
      </c>
      <c r="AH67" s="694">
        <v>6.84</v>
      </c>
      <c r="AI67" s="717">
        <f t="shared" si="13"/>
        <v>8.2080000000000002</v>
      </c>
      <c r="AJ67" s="731">
        <v>6.84</v>
      </c>
      <c r="AK67" s="897">
        <f>G67*(AE67+AJ67)+(AE67+AJ67)</f>
        <v>8.2080000000000002</v>
      </c>
      <c r="AL67" s="723">
        <f>(AJ67-AH67)/AH67</f>
        <v>0</v>
      </c>
      <c r="AM67" s="701"/>
      <c r="AN67" s="382"/>
      <c r="AO67" s="382" t="s">
        <v>404</v>
      </c>
      <c r="AP67" s="385" t="s">
        <v>249</v>
      </c>
      <c r="AQ67" s="416"/>
    </row>
    <row r="68" spans="1:43" s="54" customFormat="1" ht="50" customHeight="1" x14ac:dyDescent="0.2">
      <c r="A68" s="301"/>
      <c r="B68" s="922" t="s">
        <v>562</v>
      </c>
      <c r="C68" s="382" t="s">
        <v>558</v>
      </c>
      <c r="D68" s="531" t="s">
        <v>568</v>
      </c>
      <c r="E68" s="382" t="s">
        <v>537</v>
      </c>
      <c r="F68" s="383"/>
      <c r="G68" s="298">
        <v>0.2</v>
      </c>
      <c r="H68" s="384"/>
      <c r="I68" s="385"/>
      <c r="J68" s="386"/>
      <c r="K68" s="383"/>
      <c r="L68" s="383"/>
      <c r="M68" s="298"/>
      <c r="N68" s="387"/>
      <c r="O68" s="297"/>
      <c r="P68" s="388"/>
      <c r="Q68" s="298"/>
      <c r="R68" s="387"/>
      <c r="S68" s="387"/>
      <c r="T68" s="297"/>
      <c r="U68" s="298"/>
      <c r="V68" s="387"/>
      <c r="W68" s="297"/>
      <c r="X68" s="297"/>
      <c r="Y68" s="298"/>
      <c r="Z68" s="389"/>
      <c r="AA68" s="298"/>
      <c r="AB68" s="297"/>
      <c r="AC68" s="298"/>
      <c r="AD68" s="390">
        <v>5.46</v>
      </c>
      <c r="AE68" s="298"/>
      <c r="AF68" s="553">
        <f t="shared" si="12"/>
        <v>6.5519999999999996</v>
      </c>
      <c r="AG68" s="363" t="s">
        <v>561</v>
      </c>
      <c r="AH68" s="694">
        <v>5.46</v>
      </c>
      <c r="AI68" s="717">
        <f t="shared" si="13"/>
        <v>6.5519999999999996</v>
      </c>
      <c r="AJ68" s="731">
        <v>5.46</v>
      </c>
      <c r="AK68" s="897">
        <f>G68*(AE68+AJ68)+(AE68+AJ68)</f>
        <v>6.5519999999999996</v>
      </c>
      <c r="AL68" s="723">
        <f>(AJ68-AH68)/AH68</f>
        <v>0</v>
      </c>
      <c r="AM68" s="701"/>
      <c r="AN68" s="382"/>
      <c r="AO68" s="382"/>
      <c r="AP68" s="385"/>
      <c r="AQ68" s="416"/>
    </row>
    <row r="69" spans="1:43" s="54" customFormat="1" ht="50" customHeight="1" x14ac:dyDescent="0.2">
      <c r="A69" s="301"/>
      <c r="B69" s="922" t="s">
        <v>563</v>
      </c>
      <c r="C69" s="382" t="s">
        <v>558</v>
      </c>
      <c r="D69" s="531" t="s">
        <v>569</v>
      </c>
      <c r="E69" s="382" t="s">
        <v>537</v>
      </c>
      <c r="F69" s="383"/>
      <c r="G69" s="298">
        <v>0.2</v>
      </c>
      <c r="H69" s="384"/>
      <c r="I69" s="385"/>
      <c r="J69" s="386"/>
      <c r="K69" s="383"/>
      <c r="L69" s="383"/>
      <c r="M69" s="298"/>
      <c r="N69" s="387"/>
      <c r="O69" s="297"/>
      <c r="P69" s="388"/>
      <c r="Q69" s="298"/>
      <c r="R69" s="387"/>
      <c r="S69" s="387"/>
      <c r="T69" s="297"/>
      <c r="U69" s="298"/>
      <c r="V69" s="387"/>
      <c r="W69" s="297"/>
      <c r="X69" s="297"/>
      <c r="Y69" s="298"/>
      <c r="Z69" s="389"/>
      <c r="AA69" s="298"/>
      <c r="AB69" s="297"/>
      <c r="AC69" s="298"/>
      <c r="AD69" s="390">
        <v>4.9720000000000004</v>
      </c>
      <c r="AE69" s="298"/>
      <c r="AF69" s="553">
        <f t="shared" si="12"/>
        <v>5.9664000000000001</v>
      </c>
      <c r="AG69" s="363" t="s">
        <v>561</v>
      </c>
      <c r="AH69" s="694">
        <v>4.9720000000000004</v>
      </c>
      <c r="AI69" s="717">
        <f t="shared" si="13"/>
        <v>5.9664000000000001</v>
      </c>
      <c r="AJ69" s="731">
        <v>4.9720000000000004</v>
      </c>
      <c r="AK69" s="897">
        <f>G69*(AE69+AJ69)+(AE69+AJ69)</f>
        <v>5.9664000000000001</v>
      </c>
      <c r="AL69" s="723">
        <f>(AJ69-AH69)/AH69</f>
        <v>0</v>
      </c>
      <c r="AM69" s="701"/>
      <c r="AN69" s="382"/>
      <c r="AO69" s="382"/>
      <c r="AP69" s="385"/>
      <c r="AQ69" s="416"/>
    </row>
    <row r="70" spans="1:43" s="54" customFormat="1" ht="50" customHeight="1" x14ac:dyDescent="0.2">
      <c r="A70" s="301"/>
      <c r="B70" s="922" t="s">
        <v>564</v>
      </c>
      <c r="C70" s="382" t="s">
        <v>558</v>
      </c>
      <c r="D70" s="531" t="s">
        <v>570</v>
      </c>
      <c r="E70" s="382" t="s">
        <v>537</v>
      </c>
      <c r="F70" s="383"/>
      <c r="G70" s="298">
        <v>0.2</v>
      </c>
      <c r="H70" s="384"/>
      <c r="I70" s="385"/>
      <c r="J70" s="386"/>
      <c r="K70" s="383"/>
      <c r="L70" s="383"/>
      <c r="M70" s="298"/>
      <c r="N70" s="387"/>
      <c r="O70" s="297"/>
      <c r="P70" s="388"/>
      <c r="Q70" s="298"/>
      <c r="R70" s="387"/>
      <c r="S70" s="387"/>
      <c r="T70" s="297"/>
      <c r="U70" s="298"/>
      <c r="V70" s="387"/>
      <c r="W70" s="297"/>
      <c r="X70" s="297"/>
      <c r="Y70" s="298"/>
      <c r="Z70" s="389"/>
      <c r="AA70" s="298"/>
      <c r="AB70" s="297"/>
      <c r="AC70" s="298"/>
      <c r="AD70" s="390">
        <v>21.7</v>
      </c>
      <c r="AE70" s="298"/>
      <c r="AF70" s="553">
        <f t="shared" si="12"/>
        <v>26.04</v>
      </c>
      <c r="AG70" s="363" t="s">
        <v>561</v>
      </c>
      <c r="AH70" s="694">
        <v>21.7</v>
      </c>
      <c r="AI70" s="717">
        <f t="shared" si="13"/>
        <v>26.04</v>
      </c>
      <c r="AJ70" s="731">
        <v>21.7</v>
      </c>
      <c r="AK70" s="897">
        <f>G70*(AE70+AJ70)+(AE70+AJ70)</f>
        <v>26.04</v>
      </c>
      <c r="AL70" s="723">
        <f>(AJ70-AH70)/AH70</f>
        <v>0</v>
      </c>
      <c r="AM70" s="701"/>
      <c r="AN70" s="382"/>
      <c r="AO70" s="382"/>
      <c r="AP70" s="385"/>
      <c r="AQ70" s="416"/>
    </row>
    <row r="71" spans="1:43" s="54" customFormat="1" ht="50" customHeight="1" x14ac:dyDescent="0.2">
      <c r="A71" s="301"/>
      <c r="B71" s="922" t="s">
        <v>565</v>
      </c>
      <c r="C71" s="382" t="s">
        <v>558</v>
      </c>
      <c r="D71" s="531" t="s">
        <v>571</v>
      </c>
      <c r="E71" s="382" t="s">
        <v>537</v>
      </c>
      <c r="F71" s="383"/>
      <c r="G71" s="298">
        <v>0.2</v>
      </c>
      <c r="H71" s="384"/>
      <c r="I71" s="385"/>
      <c r="J71" s="386"/>
      <c r="K71" s="383"/>
      <c r="L71" s="383"/>
      <c r="M71" s="298"/>
      <c r="N71" s="387"/>
      <c r="O71" s="297"/>
      <c r="P71" s="388"/>
      <c r="Q71" s="298"/>
      <c r="R71" s="387"/>
      <c r="S71" s="387"/>
      <c r="T71" s="297"/>
      <c r="U71" s="298"/>
      <c r="V71" s="387"/>
      <c r="W71" s="297"/>
      <c r="X71" s="297"/>
      <c r="Y71" s="298"/>
      <c r="Z71" s="389"/>
      <c r="AA71" s="298"/>
      <c r="AB71" s="297"/>
      <c r="AC71" s="298"/>
      <c r="AD71" s="390">
        <v>16.57</v>
      </c>
      <c r="AE71" s="298"/>
      <c r="AF71" s="553">
        <f t="shared" si="12"/>
        <v>19.884</v>
      </c>
      <c r="AG71" s="363" t="s">
        <v>561</v>
      </c>
      <c r="AH71" s="694">
        <v>16.57</v>
      </c>
      <c r="AI71" s="717">
        <f t="shared" ref="AI71:AI134" si="27">(G71*(AE71+AH71))+(AE71+AH71)</f>
        <v>19.884</v>
      </c>
      <c r="AJ71" s="731">
        <v>16.57</v>
      </c>
      <c r="AK71" s="897">
        <f>G71*(AE71+AJ71)+(AE71+AJ71)</f>
        <v>19.884</v>
      </c>
      <c r="AL71" s="723">
        <f>(AJ71-AH71)/AH71</f>
        <v>0</v>
      </c>
      <c r="AM71" s="701"/>
      <c r="AN71" s="382"/>
      <c r="AO71" s="382"/>
      <c r="AP71" s="385"/>
      <c r="AQ71" s="416"/>
    </row>
    <row r="72" spans="1:43" s="54" customFormat="1" ht="50" customHeight="1" x14ac:dyDescent="0.2">
      <c r="A72" s="301"/>
      <c r="B72" s="922" t="s">
        <v>566</v>
      </c>
      <c r="C72" s="382" t="s">
        <v>558</v>
      </c>
      <c r="D72" s="531" t="s">
        <v>572</v>
      </c>
      <c r="E72" s="382" t="s">
        <v>537</v>
      </c>
      <c r="F72" s="383"/>
      <c r="G72" s="298">
        <v>0.2</v>
      </c>
      <c r="H72" s="384"/>
      <c r="I72" s="385"/>
      <c r="J72" s="386"/>
      <c r="K72" s="383"/>
      <c r="L72" s="383"/>
      <c r="M72" s="298"/>
      <c r="N72" s="387"/>
      <c r="O72" s="297"/>
      <c r="P72" s="388"/>
      <c r="Q72" s="298"/>
      <c r="R72" s="387"/>
      <c r="S72" s="387"/>
      <c r="T72" s="297"/>
      <c r="U72" s="298"/>
      <c r="V72" s="387"/>
      <c r="W72" s="297"/>
      <c r="X72" s="297"/>
      <c r="Y72" s="298"/>
      <c r="Z72" s="389"/>
      <c r="AA72" s="298"/>
      <c r="AB72" s="297"/>
      <c r="AC72" s="298"/>
      <c r="AD72" s="390">
        <v>13.76</v>
      </c>
      <c r="AE72" s="298"/>
      <c r="AF72" s="553">
        <f t="shared" si="12"/>
        <v>16.512</v>
      </c>
      <c r="AG72" s="363" t="s">
        <v>561</v>
      </c>
      <c r="AH72" s="694">
        <v>13.76</v>
      </c>
      <c r="AI72" s="717">
        <f t="shared" si="27"/>
        <v>16.512</v>
      </c>
      <c r="AJ72" s="731">
        <v>13.76</v>
      </c>
      <c r="AK72" s="897">
        <f>G72*(AE72+AJ72)+(AE72+AJ72)</f>
        <v>16.512</v>
      </c>
      <c r="AL72" s="723">
        <f>(AJ72-AH72)/AH72</f>
        <v>0</v>
      </c>
      <c r="AM72" s="701"/>
      <c r="AN72" s="382"/>
      <c r="AO72" s="382"/>
      <c r="AP72" s="385"/>
      <c r="AQ72" s="416"/>
    </row>
    <row r="73" spans="1:43" s="54" customFormat="1" ht="50" customHeight="1" x14ac:dyDescent="0.2">
      <c r="A73" s="301"/>
      <c r="B73" s="922" t="s">
        <v>567</v>
      </c>
      <c r="C73" s="382" t="s">
        <v>558</v>
      </c>
      <c r="D73" s="531" t="s">
        <v>573</v>
      </c>
      <c r="E73" s="382" t="s">
        <v>537</v>
      </c>
      <c r="F73" s="383"/>
      <c r="G73" s="298">
        <v>0.2</v>
      </c>
      <c r="H73" s="384"/>
      <c r="I73" s="385"/>
      <c r="J73" s="386"/>
      <c r="K73" s="383"/>
      <c r="L73" s="383"/>
      <c r="M73" s="298"/>
      <c r="N73" s="387"/>
      <c r="O73" s="297"/>
      <c r="P73" s="388"/>
      <c r="Q73" s="298"/>
      <c r="R73" s="387"/>
      <c r="S73" s="387"/>
      <c r="T73" s="297"/>
      <c r="U73" s="298"/>
      <c r="V73" s="387"/>
      <c r="W73" s="297"/>
      <c r="X73" s="297"/>
      <c r="Y73" s="298"/>
      <c r="Z73" s="389"/>
      <c r="AA73" s="298"/>
      <c r="AB73" s="297"/>
      <c r="AC73" s="298"/>
      <c r="AD73" s="390">
        <v>6.5039999999999996</v>
      </c>
      <c r="AE73" s="298"/>
      <c r="AF73" s="553">
        <f t="shared" si="12"/>
        <v>7.8047999999999993</v>
      </c>
      <c r="AG73" s="363" t="s">
        <v>561</v>
      </c>
      <c r="AH73" s="694">
        <v>6.5039999999999996</v>
      </c>
      <c r="AI73" s="717">
        <f t="shared" si="27"/>
        <v>7.8047999999999993</v>
      </c>
      <c r="AJ73" s="731">
        <v>6.5039999999999996</v>
      </c>
      <c r="AK73" s="897">
        <f>G73*(AE73+AJ73)+(AE73+AJ73)</f>
        <v>7.8047999999999993</v>
      </c>
      <c r="AL73" s="723">
        <f>(AJ73-AH73)/AH73</f>
        <v>0</v>
      </c>
      <c r="AM73" s="701"/>
      <c r="AN73" s="382"/>
      <c r="AO73" s="382"/>
      <c r="AP73" s="385"/>
      <c r="AQ73" s="416"/>
    </row>
    <row r="74" spans="1:43" s="54" customFormat="1" ht="50" customHeight="1" thickBot="1" x14ac:dyDescent="0.25">
      <c r="A74" s="301"/>
      <c r="B74" s="911" t="s">
        <v>289</v>
      </c>
      <c r="C74" s="378" t="s">
        <v>236</v>
      </c>
      <c r="D74" s="515" t="s">
        <v>78</v>
      </c>
      <c r="E74" s="127" t="s">
        <v>347</v>
      </c>
      <c r="F74" s="112">
        <v>30.815000000000001</v>
      </c>
      <c r="G74" s="113">
        <v>0.2</v>
      </c>
      <c r="H74" s="139">
        <v>35.891999999999996</v>
      </c>
      <c r="I74" s="140" t="s">
        <v>483</v>
      </c>
      <c r="J74" s="141">
        <v>33.908999999999999</v>
      </c>
      <c r="K74" s="142"/>
      <c r="L74" s="142">
        <f t="shared" si="5"/>
        <v>40.690799999999996</v>
      </c>
      <c r="M74" s="138">
        <f t="shared" si="0"/>
        <v>0.10040564660068141</v>
      </c>
      <c r="N74" s="143">
        <v>33.908999999999999</v>
      </c>
      <c r="O74" s="151"/>
      <c r="P74" s="128">
        <f t="shared" si="6"/>
        <v>40.690799999999996</v>
      </c>
      <c r="Q74" s="340">
        <f t="shared" si="7"/>
        <v>0</v>
      </c>
      <c r="R74" s="114">
        <v>37.308</v>
      </c>
      <c r="S74" s="114"/>
      <c r="T74" s="115">
        <f t="shared" si="24"/>
        <v>44.769599999999997</v>
      </c>
      <c r="U74" s="113">
        <f t="shared" si="25"/>
        <v>0.10023887463505267</v>
      </c>
      <c r="V74" s="114">
        <v>41.039000000000001</v>
      </c>
      <c r="W74" s="115"/>
      <c r="X74" s="115">
        <f t="shared" si="8"/>
        <v>49.2468</v>
      </c>
      <c r="Y74" s="379">
        <f t="shared" si="9"/>
        <v>0.10000536078052968</v>
      </c>
      <c r="Z74" s="320">
        <v>41.039000000000001</v>
      </c>
      <c r="AA74" s="113"/>
      <c r="AB74" s="115">
        <f t="shared" si="10"/>
        <v>49.2468</v>
      </c>
      <c r="AC74" s="225">
        <f t="shared" si="11"/>
        <v>0</v>
      </c>
      <c r="AD74" s="307">
        <v>41.039000000000001</v>
      </c>
      <c r="AE74" s="113"/>
      <c r="AF74" s="573">
        <f t="shared" si="12"/>
        <v>49.2468</v>
      </c>
      <c r="AG74" s="380">
        <f t="shared" si="26"/>
        <v>0</v>
      </c>
      <c r="AH74" s="686">
        <v>36.933</v>
      </c>
      <c r="AI74" s="717">
        <f t="shared" si="27"/>
        <v>44.319600000000001</v>
      </c>
      <c r="AJ74" s="736">
        <v>35.457000000000001</v>
      </c>
      <c r="AK74" s="897">
        <f>G74*(AE74+AJ74)+(AE74+AJ74)</f>
        <v>42.548400000000001</v>
      </c>
      <c r="AL74" s="723">
        <f>(AJ74-AH74)/AH74</f>
        <v>-3.9964259605231069E-2</v>
      </c>
      <c r="AM74" s="381" t="s">
        <v>351</v>
      </c>
      <c r="AN74" s="107" t="s">
        <v>405</v>
      </c>
      <c r="AO74" s="107" t="s">
        <v>398</v>
      </c>
      <c r="AP74" s="576" t="s">
        <v>249</v>
      </c>
      <c r="AQ74" s="577"/>
    </row>
    <row r="75" spans="1:43" s="54" customFormat="1" ht="50" customHeight="1" thickBot="1" x14ac:dyDescent="0.25">
      <c r="A75" s="829" t="s">
        <v>1</v>
      </c>
      <c r="B75" s="912" t="s">
        <v>290</v>
      </c>
      <c r="C75" s="119" t="s">
        <v>237</v>
      </c>
      <c r="D75" s="96" t="s">
        <v>79</v>
      </c>
      <c r="E75" s="94" t="s">
        <v>347</v>
      </c>
      <c r="F75" s="89">
        <v>39.029000000000003</v>
      </c>
      <c r="G75" s="85">
        <v>0.2</v>
      </c>
      <c r="H75" s="131">
        <v>45.252000000000002</v>
      </c>
      <c r="I75" s="132" t="s">
        <v>483</v>
      </c>
      <c r="J75" s="133">
        <v>47.73</v>
      </c>
      <c r="K75" s="134"/>
      <c r="L75" s="134">
        <f t="shared" si="5"/>
        <v>57.275999999999996</v>
      </c>
      <c r="M75" s="130">
        <f t="shared" si="0"/>
        <v>0.22293679059161117</v>
      </c>
      <c r="N75" s="135">
        <v>53.697000000000003</v>
      </c>
      <c r="O75" s="144"/>
      <c r="P75" s="84">
        <f t="shared" si="6"/>
        <v>64.436400000000006</v>
      </c>
      <c r="Q75" s="85">
        <f t="shared" si="7"/>
        <v>0.10417976115650546</v>
      </c>
      <c r="R75" s="90">
        <v>53.697000000000003</v>
      </c>
      <c r="S75" s="90"/>
      <c r="T75" s="91">
        <f t="shared" si="24"/>
        <v>64.436400000000006</v>
      </c>
      <c r="U75" s="85">
        <f t="shared" si="25"/>
        <v>0</v>
      </c>
      <c r="V75" s="90">
        <v>64.436000000000007</v>
      </c>
      <c r="W75" s="91"/>
      <c r="X75" s="91">
        <f t="shared" si="8"/>
        <v>77.323200000000014</v>
      </c>
      <c r="Y75" s="219">
        <f t="shared" si="9"/>
        <v>0.19999255079427164</v>
      </c>
      <c r="Z75" s="318">
        <v>64.436000000000007</v>
      </c>
      <c r="AA75" s="220"/>
      <c r="AB75" s="80">
        <f t="shared" si="10"/>
        <v>77.323200000000014</v>
      </c>
      <c r="AC75" s="222">
        <f t="shared" si="11"/>
        <v>0</v>
      </c>
      <c r="AD75" s="305">
        <v>49.802</v>
      </c>
      <c r="AE75" s="220"/>
      <c r="AF75" s="568">
        <f t="shared" si="12"/>
        <v>59.7624</v>
      </c>
      <c r="AG75" s="304">
        <f t="shared" si="26"/>
        <v>-0.22710906946427473</v>
      </c>
      <c r="AH75" s="692">
        <v>47.987000000000002</v>
      </c>
      <c r="AI75" s="717">
        <f t="shared" si="27"/>
        <v>57.584400000000002</v>
      </c>
      <c r="AJ75" s="729">
        <v>45.271000000000001</v>
      </c>
      <c r="AK75" s="897">
        <f>G75*(AE75+AJ75)+(AE75+AJ75)</f>
        <v>54.325200000000002</v>
      </c>
      <c r="AL75" s="723">
        <f>(AJ75-AH75)/AH75</f>
        <v>-5.6598662137662306E-2</v>
      </c>
      <c r="AM75" s="710" t="s">
        <v>352</v>
      </c>
      <c r="AN75" s="119" t="s">
        <v>405</v>
      </c>
      <c r="AO75" s="119" t="s">
        <v>398</v>
      </c>
      <c r="AP75" s="123">
        <v>114</v>
      </c>
      <c r="AQ75" s="247"/>
    </row>
    <row r="76" spans="1:43" s="54" customFormat="1" ht="50" customHeight="1" thickBot="1" x14ac:dyDescent="0.25">
      <c r="A76" s="830"/>
      <c r="B76" s="912" t="s">
        <v>291</v>
      </c>
      <c r="C76" s="119" t="s">
        <v>237</v>
      </c>
      <c r="D76" s="96" t="s">
        <v>80</v>
      </c>
      <c r="E76" s="94" t="s">
        <v>347</v>
      </c>
      <c r="F76" s="89">
        <v>67.287000000000006</v>
      </c>
      <c r="G76" s="85">
        <v>0.2</v>
      </c>
      <c r="H76" s="131">
        <v>78.012</v>
      </c>
      <c r="I76" s="132" t="s">
        <v>483</v>
      </c>
      <c r="J76" s="133">
        <v>82.28</v>
      </c>
      <c r="K76" s="134"/>
      <c r="L76" s="134">
        <f t="shared" si="5"/>
        <v>98.736000000000004</v>
      </c>
      <c r="M76" s="130">
        <f t="shared" si="0"/>
        <v>0.22282164459702458</v>
      </c>
      <c r="N76" s="135">
        <v>92.564999999999998</v>
      </c>
      <c r="O76" s="144"/>
      <c r="P76" s="84">
        <f t="shared" si="6"/>
        <v>111.078</v>
      </c>
      <c r="Q76" s="85">
        <f t="shared" si="7"/>
        <v>0.10416666666666663</v>
      </c>
      <c r="R76" s="90">
        <v>92.564999999999998</v>
      </c>
      <c r="S76" s="90"/>
      <c r="T76" s="91">
        <f t="shared" si="24"/>
        <v>111.078</v>
      </c>
      <c r="U76" s="85">
        <f t="shared" si="25"/>
        <v>0</v>
      </c>
      <c r="V76" s="90">
        <v>111.078</v>
      </c>
      <c r="W76" s="91"/>
      <c r="X76" s="91">
        <f t="shared" si="8"/>
        <v>133.2936</v>
      </c>
      <c r="Y76" s="219">
        <f t="shared" si="9"/>
        <v>0.20000000000000007</v>
      </c>
      <c r="Z76" s="318">
        <v>111.078</v>
      </c>
      <c r="AA76" s="220"/>
      <c r="AB76" s="80">
        <f t="shared" si="10"/>
        <v>133.2936</v>
      </c>
      <c r="AC76" s="222">
        <f t="shared" si="11"/>
        <v>0</v>
      </c>
      <c r="AD76" s="305">
        <v>109.364</v>
      </c>
      <c r="AE76" s="220"/>
      <c r="AF76" s="568">
        <f t="shared" si="12"/>
        <v>131.23680000000002</v>
      </c>
      <c r="AG76" s="304">
        <f t="shared" si="26"/>
        <v>-1.5430598318298841E-2</v>
      </c>
      <c r="AH76" s="692">
        <v>105.383</v>
      </c>
      <c r="AI76" s="717">
        <f t="shared" si="27"/>
        <v>126.45959999999999</v>
      </c>
      <c r="AJ76" s="729">
        <v>99.418000000000006</v>
      </c>
      <c r="AK76" s="897">
        <f>G76*(AE76+AJ76)+(AE76+AJ76)</f>
        <v>119.30160000000001</v>
      </c>
      <c r="AL76" s="723">
        <f>(AJ76-AH76)/AH76</f>
        <v>-5.6603057419128223E-2</v>
      </c>
      <c r="AM76" s="710" t="s">
        <v>352</v>
      </c>
      <c r="AN76" s="119" t="s">
        <v>405</v>
      </c>
      <c r="AO76" s="119" t="s">
        <v>398</v>
      </c>
      <c r="AP76" s="123">
        <v>114</v>
      </c>
      <c r="AQ76" s="247"/>
    </row>
    <row r="77" spans="1:43" s="54" customFormat="1" ht="50" customHeight="1" thickBot="1" x14ac:dyDescent="0.25">
      <c r="A77" s="830"/>
      <c r="B77" s="912" t="s">
        <v>292</v>
      </c>
      <c r="C77" s="119" t="s">
        <v>236</v>
      </c>
      <c r="D77" s="96" t="s">
        <v>81</v>
      </c>
      <c r="E77" s="94" t="s">
        <v>347</v>
      </c>
      <c r="F77" s="89">
        <v>31.274999999999999</v>
      </c>
      <c r="G77" s="85">
        <v>0.2</v>
      </c>
      <c r="H77" s="131">
        <v>36.431999999999995</v>
      </c>
      <c r="I77" s="132" t="s">
        <v>483</v>
      </c>
      <c r="J77" s="133">
        <v>34.4</v>
      </c>
      <c r="K77" s="134"/>
      <c r="L77" s="134">
        <f t="shared" si="5"/>
        <v>41.28</v>
      </c>
      <c r="M77" s="130">
        <f t="shared" si="0"/>
        <v>9.9920063948840926E-2</v>
      </c>
      <c r="N77" s="135">
        <v>34.4</v>
      </c>
      <c r="O77" s="144"/>
      <c r="P77" s="84">
        <f t="shared" si="6"/>
        <v>41.28</v>
      </c>
      <c r="Q77" s="85">
        <f t="shared" si="7"/>
        <v>0</v>
      </c>
      <c r="R77" s="90">
        <v>37.850999999999999</v>
      </c>
      <c r="S77" s="90"/>
      <c r="T77" s="91">
        <f t="shared" si="24"/>
        <v>45.421199999999999</v>
      </c>
      <c r="U77" s="85">
        <f t="shared" si="25"/>
        <v>0.10031976744186048</v>
      </c>
      <c r="V77" s="90">
        <v>41.636000000000003</v>
      </c>
      <c r="W77" s="91"/>
      <c r="X77" s="91">
        <f t="shared" si="8"/>
        <v>49.963200000000001</v>
      </c>
      <c r="Y77" s="219">
        <f t="shared" si="9"/>
        <v>9.9997358061874292E-2</v>
      </c>
      <c r="Z77" s="318">
        <v>41.636000000000003</v>
      </c>
      <c r="AA77" s="220"/>
      <c r="AB77" s="80">
        <f t="shared" si="10"/>
        <v>49.963200000000001</v>
      </c>
      <c r="AC77" s="222">
        <f t="shared" si="11"/>
        <v>0</v>
      </c>
      <c r="AD77" s="305">
        <v>41.636000000000003</v>
      </c>
      <c r="AE77" s="220"/>
      <c r="AF77" s="568">
        <f t="shared" si="12"/>
        <v>49.963200000000001</v>
      </c>
      <c r="AG77" s="304">
        <f t="shared" si="26"/>
        <v>0</v>
      </c>
      <c r="AH77" s="692">
        <v>37.479999999999997</v>
      </c>
      <c r="AI77" s="717">
        <f t="shared" si="27"/>
        <v>44.975999999999999</v>
      </c>
      <c r="AJ77" s="729">
        <v>35.981000000000002</v>
      </c>
      <c r="AK77" s="897">
        <f>G77*(AE77+AJ77)+(AE77+AJ77)</f>
        <v>43.177199999999999</v>
      </c>
      <c r="AL77" s="723">
        <f>(AJ77-AH77)/AH77</f>
        <v>-3.9994663820704254E-2</v>
      </c>
      <c r="AM77" s="710" t="s">
        <v>352</v>
      </c>
      <c r="AN77" s="119" t="s">
        <v>405</v>
      </c>
      <c r="AO77" s="119" t="s">
        <v>398</v>
      </c>
      <c r="AP77" s="123">
        <v>113</v>
      </c>
      <c r="AQ77" s="247"/>
    </row>
    <row r="78" spans="1:43" s="54" customFormat="1" ht="50" customHeight="1" thickBot="1" x14ac:dyDescent="0.25">
      <c r="A78" s="830"/>
      <c r="B78" s="912" t="s">
        <v>293</v>
      </c>
      <c r="C78" s="277" t="s">
        <v>236</v>
      </c>
      <c r="D78" s="96" t="s">
        <v>82</v>
      </c>
      <c r="E78" s="94" t="s">
        <v>348</v>
      </c>
      <c r="F78" s="89">
        <v>24.263000000000002</v>
      </c>
      <c r="G78" s="85">
        <v>0.2</v>
      </c>
      <c r="H78" s="131">
        <v>27.995999999999999</v>
      </c>
      <c r="I78" s="132" t="s">
        <v>485</v>
      </c>
      <c r="J78" s="133">
        <v>27.922999999999998</v>
      </c>
      <c r="K78" s="134"/>
      <c r="L78" s="134">
        <f t="shared" si="5"/>
        <v>33.507599999999996</v>
      </c>
      <c r="M78" s="130">
        <f t="shared" si="0"/>
        <v>0.15084696863537059</v>
      </c>
      <c r="N78" s="135">
        <v>27.922999999999998</v>
      </c>
      <c r="O78" s="144"/>
      <c r="P78" s="84">
        <f t="shared" si="6"/>
        <v>33.507599999999996</v>
      </c>
      <c r="Q78" s="85">
        <f t="shared" si="7"/>
        <v>0</v>
      </c>
      <c r="R78" s="90">
        <v>30.155000000000001</v>
      </c>
      <c r="S78" s="90"/>
      <c r="T78" s="91">
        <f t="shared" si="24"/>
        <v>36.186</v>
      </c>
      <c r="U78" s="85">
        <f t="shared" si="25"/>
        <v>7.9934104501665396E-2</v>
      </c>
      <c r="V78" s="90">
        <v>33.774000000000001</v>
      </c>
      <c r="W78" s="91"/>
      <c r="X78" s="91">
        <f t="shared" si="8"/>
        <v>40.528800000000004</v>
      </c>
      <c r="Y78" s="219">
        <f t="shared" si="9"/>
        <v>0.12001326479854087</v>
      </c>
      <c r="Z78" s="318">
        <v>33.774000000000001</v>
      </c>
      <c r="AA78" s="220"/>
      <c r="AB78" s="80">
        <f t="shared" si="10"/>
        <v>40.528800000000004</v>
      </c>
      <c r="AC78" s="222">
        <f t="shared" si="11"/>
        <v>0</v>
      </c>
      <c r="AD78" s="305">
        <v>29.376000000000001</v>
      </c>
      <c r="AE78" s="220"/>
      <c r="AF78" s="568">
        <f t="shared" si="12"/>
        <v>35.251200000000004</v>
      </c>
      <c r="AG78" s="304">
        <f t="shared" si="26"/>
        <v>-0.13021851128086692</v>
      </c>
      <c r="AH78" s="692">
        <v>27.902000000000001</v>
      </c>
      <c r="AI78" s="717">
        <f t="shared" si="27"/>
        <v>33.482399999999998</v>
      </c>
      <c r="AJ78" s="729">
        <v>26.765999999999998</v>
      </c>
      <c r="AK78" s="897">
        <f>G78*(AE78+AJ78)+(AE78+AJ78)</f>
        <v>32.119199999999999</v>
      </c>
      <c r="AL78" s="723">
        <f>(AJ78-AH78)/AH78</f>
        <v>-4.0713927317038302E-2</v>
      </c>
      <c r="AM78" s="710" t="s">
        <v>241</v>
      </c>
      <c r="AN78" s="119" t="s">
        <v>405</v>
      </c>
      <c r="AO78" s="119" t="s">
        <v>398</v>
      </c>
      <c r="AP78" s="278" t="s">
        <v>249</v>
      </c>
      <c r="AQ78" s="247"/>
    </row>
    <row r="79" spans="1:43" s="54" customFormat="1" ht="50" customHeight="1" thickBot="1" x14ac:dyDescent="0.25">
      <c r="A79" s="830"/>
      <c r="B79" s="912" t="s">
        <v>294</v>
      </c>
      <c r="C79" s="277" t="s">
        <v>236</v>
      </c>
      <c r="D79" s="96" t="s">
        <v>83</v>
      </c>
      <c r="E79" s="94" t="s">
        <v>348</v>
      </c>
      <c r="F79" s="89">
        <v>21.472000000000001</v>
      </c>
      <c r="G79" s="85">
        <v>0.2</v>
      </c>
      <c r="H79" s="131">
        <f t="shared" ref="H79:H81" si="28">F79*1.2</f>
        <v>25.766400000000001</v>
      </c>
      <c r="I79" s="132" t="s">
        <v>485</v>
      </c>
      <c r="J79" s="133">
        <v>23.184999999999999</v>
      </c>
      <c r="K79" s="134"/>
      <c r="L79" s="134">
        <f t="shared" si="5"/>
        <v>27.821999999999999</v>
      </c>
      <c r="M79" s="130">
        <f t="shared" si="0"/>
        <v>7.9778315946348613E-2</v>
      </c>
      <c r="N79" s="135">
        <v>27.361000000000001</v>
      </c>
      <c r="O79" s="144"/>
      <c r="P79" s="84">
        <f t="shared" si="6"/>
        <v>32.833200000000005</v>
      </c>
      <c r="Q79" s="85">
        <f t="shared" si="7"/>
        <v>0.1500970455035584</v>
      </c>
      <c r="R79" s="90">
        <v>27.361000000000001</v>
      </c>
      <c r="S79" s="90"/>
      <c r="T79" s="91">
        <f t="shared" si="24"/>
        <v>32.833200000000005</v>
      </c>
      <c r="U79" s="85">
        <f t="shared" si="25"/>
        <v>0</v>
      </c>
      <c r="V79" s="90">
        <v>32.832999999999998</v>
      </c>
      <c r="W79" s="91"/>
      <c r="X79" s="91">
        <f t="shared" si="8"/>
        <v>39.3996</v>
      </c>
      <c r="Y79" s="219">
        <f t="shared" si="9"/>
        <v>0.1999926903256459</v>
      </c>
      <c r="Z79" s="318">
        <v>31.175000000000001</v>
      </c>
      <c r="AA79" s="220"/>
      <c r="AB79" s="80">
        <f t="shared" si="10"/>
        <v>37.410000000000004</v>
      </c>
      <c r="AC79" s="222">
        <f t="shared" si="11"/>
        <v>-5.0497974598726826E-2</v>
      </c>
      <c r="AD79" s="305">
        <v>31.175000000000001</v>
      </c>
      <c r="AE79" s="220"/>
      <c r="AF79" s="568">
        <f t="shared" si="12"/>
        <v>37.410000000000004</v>
      </c>
      <c r="AG79" s="304">
        <f t="shared" si="26"/>
        <v>0</v>
      </c>
      <c r="AH79" s="692">
        <v>31.175000000000001</v>
      </c>
      <c r="AI79" s="717">
        <f t="shared" si="27"/>
        <v>37.410000000000004</v>
      </c>
      <c r="AJ79" s="729">
        <v>31.175000000000001</v>
      </c>
      <c r="AK79" s="897">
        <f>G79*(AE79+AJ79)+(AE79+AJ79)</f>
        <v>37.410000000000004</v>
      </c>
      <c r="AL79" s="723">
        <f>(AJ79-AH79)/AH79</f>
        <v>0</v>
      </c>
      <c r="AM79" s="710" t="s">
        <v>241</v>
      </c>
      <c r="AN79" s="119" t="s">
        <v>405</v>
      </c>
      <c r="AO79" s="119" t="s">
        <v>398</v>
      </c>
      <c r="AP79" s="278" t="s">
        <v>249</v>
      </c>
      <c r="AQ79" s="247"/>
    </row>
    <row r="80" spans="1:43" s="54" customFormat="1" ht="50" customHeight="1" thickBot="1" x14ac:dyDescent="0.25">
      <c r="A80" s="830"/>
      <c r="B80" s="912" t="s">
        <v>295</v>
      </c>
      <c r="C80" s="277" t="s">
        <v>236</v>
      </c>
      <c r="D80" s="503" t="s">
        <v>496</v>
      </c>
      <c r="E80" s="506" t="s">
        <v>348</v>
      </c>
      <c r="F80" s="84">
        <v>21.867000000000001</v>
      </c>
      <c r="G80" s="85">
        <v>0.2</v>
      </c>
      <c r="H80" s="131">
        <f t="shared" si="28"/>
        <v>26.240400000000001</v>
      </c>
      <c r="I80" s="132" t="s">
        <v>485</v>
      </c>
      <c r="J80" s="133">
        <v>25.12</v>
      </c>
      <c r="K80" s="134"/>
      <c r="L80" s="134">
        <f t="shared" si="5"/>
        <v>30.144000000000002</v>
      </c>
      <c r="M80" s="130">
        <f>((J80+K80)-23.265956)/23.265956</f>
        <v>7.9689138929000036E-2</v>
      </c>
      <c r="N80" s="135">
        <v>29.635999999999999</v>
      </c>
      <c r="O80" s="144"/>
      <c r="P80" s="84">
        <f t="shared" si="6"/>
        <v>35.563200000000002</v>
      </c>
      <c r="Q80" s="85">
        <f t="shared" si="7"/>
        <v>0.14981422505307848</v>
      </c>
      <c r="R80" s="90">
        <v>29.635999999999999</v>
      </c>
      <c r="S80" s="90"/>
      <c r="T80" s="91">
        <f t="shared" si="24"/>
        <v>35.563200000000002</v>
      </c>
      <c r="U80" s="85">
        <f t="shared" si="25"/>
        <v>0</v>
      </c>
      <c r="V80" s="90">
        <v>35.563000000000002</v>
      </c>
      <c r="W80" s="91"/>
      <c r="X80" s="91">
        <f t="shared" si="8"/>
        <v>42.675600000000003</v>
      </c>
      <c r="Y80" s="219">
        <f t="shared" si="9"/>
        <v>0.19999325145093816</v>
      </c>
      <c r="Z80" s="318">
        <v>35.563000000000002</v>
      </c>
      <c r="AA80" s="220"/>
      <c r="AB80" s="80">
        <f t="shared" si="10"/>
        <v>42.675600000000003</v>
      </c>
      <c r="AC80" s="222">
        <f t="shared" si="11"/>
        <v>0</v>
      </c>
      <c r="AD80" s="305">
        <v>32.640999999999998</v>
      </c>
      <c r="AE80" s="220"/>
      <c r="AF80" s="568">
        <f t="shared" si="12"/>
        <v>39.169199999999996</v>
      </c>
      <c r="AG80" s="304">
        <f t="shared" si="26"/>
        <v>-8.2164046902679866E-2</v>
      </c>
      <c r="AH80" s="692">
        <v>31.009</v>
      </c>
      <c r="AI80" s="717">
        <f t="shared" si="27"/>
        <v>37.210799999999999</v>
      </c>
      <c r="AJ80" s="729">
        <v>31.01</v>
      </c>
      <c r="AK80" s="897">
        <f>G80*(AE80+AJ80)+(AE80+AJ80)</f>
        <v>37.212000000000003</v>
      </c>
      <c r="AL80" s="723">
        <f>(AJ80-AH80)/AH80</f>
        <v>3.2248701989784322E-5</v>
      </c>
      <c r="AM80" s="710" t="s">
        <v>241</v>
      </c>
      <c r="AN80" s="119" t="s">
        <v>405</v>
      </c>
      <c r="AO80" s="119" t="s">
        <v>398</v>
      </c>
      <c r="AP80" s="278">
        <v>115</v>
      </c>
      <c r="AQ80" s="247"/>
    </row>
    <row r="81" spans="1:43" s="54" customFormat="1" ht="50" customHeight="1" thickBot="1" x14ac:dyDescent="0.25">
      <c r="A81" s="830"/>
      <c r="B81" s="912" t="s">
        <v>296</v>
      </c>
      <c r="C81" s="277" t="s">
        <v>236</v>
      </c>
      <c r="D81" s="505" t="s">
        <v>522</v>
      </c>
      <c r="E81" s="506" t="s">
        <v>348</v>
      </c>
      <c r="F81" s="84">
        <v>24.65</v>
      </c>
      <c r="G81" s="85">
        <v>0.2</v>
      </c>
      <c r="H81" s="131">
        <f t="shared" si="28"/>
        <v>29.58</v>
      </c>
      <c r="I81" s="132" t="s">
        <v>485</v>
      </c>
      <c r="J81" s="133">
        <v>28.38</v>
      </c>
      <c r="K81" s="134"/>
      <c r="L81" s="134">
        <f t="shared" si="5"/>
        <v>34.055999999999997</v>
      </c>
      <c r="M81" s="130">
        <f>((J81+K81)-26.223404)/26.223404</f>
        <v>8.2239361449795018E-2</v>
      </c>
      <c r="N81" s="135">
        <v>33.426000000000002</v>
      </c>
      <c r="O81" s="144"/>
      <c r="P81" s="84">
        <f t="shared" si="6"/>
        <v>40.111200000000004</v>
      </c>
      <c r="Q81" s="85">
        <f t="shared" si="7"/>
        <v>0.14816772374911918</v>
      </c>
      <c r="R81" s="90">
        <v>33.426000000000002</v>
      </c>
      <c r="S81" s="90"/>
      <c r="T81" s="91">
        <f t="shared" si="24"/>
        <v>40.111200000000004</v>
      </c>
      <c r="U81" s="85">
        <f t="shared" si="25"/>
        <v>0</v>
      </c>
      <c r="V81" s="90">
        <v>40.110999999999997</v>
      </c>
      <c r="W81" s="91"/>
      <c r="X81" s="91">
        <f t="shared" si="8"/>
        <v>48.133199999999995</v>
      </c>
      <c r="Y81" s="219">
        <f t="shared" si="9"/>
        <v>0.19999401663375799</v>
      </c>
      <c r="Z81" s="318">
        <v>37.603000000000002</v>
      </c>
      <c r="AA81" s="220"/>
      <c r="AB81" s="80">
        <f t="shared" si="10"/>
        <v>45.123600000000003</v>
      </c>
      <c r="AC81" s="222">
        <f t="shared" si="11"/>
        <v>-6.2526488993044194E-2</v>
      </c>
      <c r="AD81" s="305">
        <v>39.439</v>
      </c>
      <c r="AE81" s="220"/>
      <c r="AF81" s="568">
        <f t="shared" si="12"/>
        <v>47.326799999999999</v>
      </c>
      <c r="AG81" s="304">
        <f t="shared" si="26"/>
        <v>4.882589155120598E-2</v>
      </c>
      <c r="AH81" s="692">
        <v>37.466999999999999</v>
      </c>
      <c r="AI81" s="717">
        <f t="shared" si="27"/>
        <v>44.9604</v>
      </c>
      <c r="AJ81" s="729">
        <v>36.170999999999999</v>
      </c>
      <c r="AK81" s="897">
        <f>G81*(AE81+AJ81)+(AE81+AJ81)</f>
        <v>43.405200000000001</v>
      </c>
      <c r="AL81" s="723">
        <f>(AJ81-AH81)/AH81</f>
        <v>-3.45904395868364E-2</v>
      </c>
      <c r="AM81" s="710" t="s">
        <v>241</v>
      </c>
      <c r="AN81" s="119" t="s">
        <v>405</v>
      </c>
      <c r="AO81" s="119" t="s">
        <v>398</v>
      </c>
      <c r="AP81" s="278">
        <v>115</v>
      </c>
      <c r="AQ81" s="247"/>
    </row>
    <row r="82" spans="1:43" s="54" customFormat="1" ht="50" customHeight="1" thickBot="1" x14ac:dyDescent="0.25">
      <c r="A82" s="830"/>
      <c r="B82" s="912" t="s">
        <v>297</v>
      </c>
      <c r="C82" s="277" t="s">
        <v>236</v>
      </c>
      <c r="D82" s="96" t="s">
        <v>84</v>
      </c>
      <c r="E82" s="94" t="s">
        <v>350</v>
      </c>
      <c r="F82" s="89">
        <v>31.751000000000001</v>
      </c>
      <c r="G82" s="85">
        <v>0.2</v>
      </c>
      <c r="H82" s="131">
        <v>36.636000000000003</v>
      </c>
      <c r="I82" s="132" t="s">
        <v>485</v>
      </c>
      <c r="J82" s="133">
        <v>36.518999999999998</v>
      </c>
      <c r="K82" s="134"/>
      <c r="L82" s="134">
        <f t="shared" si="5"/>
        <v>43.822800000000001</v>
      </c>
      <c r="M82" s="130">
        <f t="shared" si="0"/>
        <v>0.15016849862996431</v>
      </c>
      <c r="N82" s="135">
        <v>36.518999999999998</v>
      </c>
      <c r="O82" s="144"/>
      <c r="P82" s="84">
        <f t="shared" si="6"/>
        <v>43.822800000000001</v>
      </c>
      <c r="Q82" s="85">
        <f t="shared" si="7"/>
        <v>0</v>
      </c>
      <c r="R82" s="90">
        <v>39.445999999999998</v>
      </c>
      <c r="S82" s="90"/>
      <c r="T82" s="91">
        <f t="shared" si="24"/>
        <v>47.3352</v>
      </c>
      <c r="U82" s="85">
        <f t="shared" si="25"/>
        <v>8.0150058873463118E-2</v>
      </c>
      <c r="V82" s="90">
        <v>44.18</v>
      </c>
      <c r="W82" s="91"/>
      <c r="X82" s="91">
        <f t="shared" si="8"/>
        <v>53.015999999999998</v>
      </c>
      <c r="Y82" s="219">
        <f t="shared" si="9"/>
        <v>0.1200121685341987</v>
      </c>
      <c r="Z82" s="318">
        <v>44.18</v>
      </c>
      <c r="AA82" s="220"/>
      <c r="AB82" s="80">
        <f t="shared" si="10"/>
        <v>53.015999999999998</v>
      </c>
      <c r="AC82" s="222">
        <f t="shared" si="11"/>
        <v>0</v>
      </c>
      <c r="AD82" s="305">
        <v>44.18</v>
      </c>
      <c r="AE82" s="220"/>
      <c r="AF82" s="568">
        <f t="shared" si="12"/>
        <v>53.015999999999998</v>
      </c>
      <c r="AG82" s="304">
        <f t="shared" si="26"/>
        <v>0</v>
      </c>
      <c r="AH82" s="692">
        <v>39.767000000000003</v>
      </c>
      <c r="AI82" s="717">
        <f t="shared" si="27"/>
        <v>47.720400000000005</v>
      </c>
      <c r="AJ82" s="729">
        <v>38.174999999999997</v>
      </c>
      <c r="AK82" s="897">
        <f>G82*(AE82+AJ82)+(AE82+AJ82)</f>
        <v>45.809999999999995</v>
      </c>
      <c r="AL82" s="723">
        <f>(AJ82-AH82)/AH82</f>
        <v>-4.0033193351271298E-2</v>
      </c>
      <c r="AM82" s="710" t="s">
        <v>241</v>
      </c>
      <c r="AN82" s="119" t="s">
        <v>405</v>
      </c>
      <c r="AO82" s="119" t="s">
        <v>398</v>
      </c>
      <c r="AP82" s="278">
        <v>115</v>
      </c>
      <c r="AQ82" s="247"/>
    </row>
    <row r="83" spans="1:43" s="54" customFormat="1" ht="50" customHeight="1" thickBot="1" x14ac:dyDescent="0.25">
      <c r="A83" s="830"/>
      <c r="B83" s="913" t="s">
        <v>298</v>
      </c>
      <c r="C83" s="279" t="s">
        <v>236</v>
      </c>
      <c r="D83" s="564" t="s">
        <v>85</v>
      </c>
      <c r="E83" s="227" t="s">
        <v>349</v>
      </c>
      <c r="F83" s="228">
        <v>30.198</v>
      </c>
      <c r="G83" s="229">
        <v>0.2</v>
      </c>
      <c r="H83" s="262">
        <v>34.020000000000003</v>
      </c>
      <c r="I83" s="263" t="s">
        <v>485</v>
      </c>
      <c r="J83" s="264">
        <v>33.225999999999999</v>
      </c>
      <c r="K83" s="260"/>
      <c r="L83" s="260">
        <f t="shared" si="5"/>
        <v>39.871200000000002</v>
      </c>
      <c r="M83" s="261">
        <f t="shared" si="0"/>
        <v>0.1002715411616663</v>
      </c>
      <c r="N83" s="265">
        <v>33.225999999999999</v>
      </c>
      <c r="O83" s="266"/>
      <c r="P83" s="233">
        <f t="shared" si="6"/>
        <v>39.871200000000002</v>
      </c>
      <c r="Q83" s="113">
        <f t="shared" si="7"/>
        <v>0</v>
      </c>
      <c r="R83" s="231">
        <v>38.200000000000003</v>
      </c>
      <c r="S83" s="231"/>
      <c r="T83" s="232">
        <f t="shared" si="24"/>
        <v>45.84</v>
      </c>
      <c r="U83" s="229">
        <f t="shared" si="25"/>
        <v>0.14970204057063757</v>
      </c>
      <c r="V83" s="231">
        <v>42.02</v>
      </c>
      <c r="W83" s="232"/>
      <c r="X83" s="232">
        <f t="shared" si="8"/>
        <v>50.424000000000007</v>
      </c>
      <c r="Y83" s="234">
        <f t="shared" si="9"/>
        <v>0.1</v>
      </c>
      <c r="Z83" s="319">
        <v>42.02</v>
      </c>
      <c r="AA83" s="235"/>
      <c r="AB83" s="80">
        <f t="shared" si="10"/>
        <v>50.424000000000007</v>
      </c>
      <c r="AC83" s="237">
        <f t="shared" si="11"/>
        <v>0</v>
      </c>
      <c r="AD83" s="306">
        <v>37.085999999999999</v>
      </c>
      <c r="AE83" s="235"/>
      <c r="AF83" s="568">
        <f t="shared" si="12"/>
        <v>44.5032</v>
      </c>
      <c r="AG83" s="304">
        <f t="shared" si="26"/>
        <v>-0.11742027605901961</v>
      </c>
      <c r="AH83" s="698">
        <v>33.392000000000003</v>
      </c>
      <c r="AI83" s="717">
        <f t="shared" si="27"/>
        <v>40.070400000000006</v>
      </c>
      <c r="AJ83" s="737">
        <v>32.057000000000002</v>
      </c>
      <c r="AK83" s="897">
        <f>G83*(AE83+AJ83)+(AE83+AJ83)</f>
        <v>38.468400000000003</v>
      </c>
      <c r="AL83" s="723">
        <f>(AJ83-AH83)/AH83</f>
        <v>-3.997963584092E-2</v>
      </c>
      <c r="AM83" s="707"/>
      <c r="AN83" s="248" t="s">
        <v>405</v>
      </c>
      <c r="AO83" s="248" t="s">
        <v>398</v>
      </c>
      <c r="AP83" s="280">
        <v>115</v>
      </c>
      <c r="AQ83" s="254"/>
    </row>
    <row r="84" spans="1:43" s="54" customFormat="1" ht="50" customHeight="1" thickBot="1" x14ac:dyDescent="0.25">
      <c r="A84" s="831"/>
      <c r="B84" s="902" t="s">
        <v>299</v>
      </c>
      <c r="C84" s="82" t="s">
        <v>236</v>
      </c>
      <c r="D84" s="500" t="s">
        <v>86</v>
      </c>
      <c r="E84" s="82" t="s">
        <v>347</v>
      </c>
      <c r="F84" s="78">
        <v>12.19</v>
      </c>
      <c r="G84" s="74">
        <v>0.2</v>
      </c>
      <c r="H84" s="272">
        <f t="shared" ref="H84:H85" si="29">F84*1.2</f>
        <v>14.627999999999998</v>
      </c>
      <c r="I84" s="273" t="s">
        <v>483</v>
      </c>
      <c r="J84" s="274">
        <v>14.342000000000001</v>
      </c>
      <c r="K84" s="270"/>
      <c r="L84" s="270">
        <f t="shared" si="5"/>
        <v>17.2104</v>
      </c>
      <c r="M84" s="271">
        <f t="shared" si="0"/>
        <v>0.17653814602132906</v>
      </c>
      <c r="N84" s="275">
        <v>16.103999999999999</v>
      </c>
      <c r="O84" s="276"/>
      <c r="P84" s="73">
        <f t="shared" si="6"/>
        <v>19.3248</v>
      </c>
      <c r="Q84" s="205">
        <f t="shared" si="7"/>
        <v>0.10237995630548963</v>
      </c>
      <c r="R84" s="79">
        <v>16.103999999999999</v>
      </c>
      <c r="S84" s="79"/>
      <c r="T84" s="80">
        <f t="shared" si="24"/>
        <v>19.3248</v>
      </c>
      <c r="U84" s="74">
        <f t="shared" si="25"/>
        <v>0</v>
      </c>
      <c r="V84" s="79">
        <v>16.103999999999999</v>
      </c>
      <c r="W84" s="80"/>
      <c r="X84" s="80">
        <f t="shared" si="8"/>
        <v>19.3248</v>
      </c>
      <c r="Y84" s="206">
        <f t="shared" si="9"/>
        <v>0</v>
      </c>
      <c r="Z84" s="320">
        <v>18.52</v>
      </c>
      <c r="AA84" s="74"/>
      <c r="AB84" s="80">
        <f t="shared" si="10"/>
        <v>22.224</v>
      </c>
      <c r="AC84" s="207">
        <f t="shared" si="11"/>
        <v>0.15002483854942875</v>
      </c>
      <c r="AD84" s="307">
        <v>18.242000000000001</v>
      </c>
      <c r="AE84" s="74"/>
      <c r="AF84" s="568">
        <f t="shared" si="12"/>
        <v>21.8904</v>
      </c>
      <c r="AG84" s="304">
        <f t="shared" si="26"/>
        <v>-1.5010799136069045E-2</v>
      </c>
      <c r="AH84" s="686">
        <v>16.963999999999999</v>
      </c>
      <c r="AI84" s="717">
        <f t="shared" si="27"/>
        <v>20.3568</v>
      </c>
      <c r="AJ84" s="736">
        <v>16.347999999999999</v>
      </c>
      <c r="AK84" s="897">
        <f>G84*(AE84+AJ84)+(AE84+AJ84)</f>
        <v>19.617599999999999</v>
      </c>
      <c r="AL84" s="723">
        <f>(AJ84-AH84)/AH84</f>
        <v>-3.6312190521103495E-2</v>
      </c>
      <c r="AM84" s="255" t="s">
        <v>241</v>
      </c>
      <c r="AN84" s="82" t="s">
        <v>405</v>
      </c>
      <c r="AO84" s="82" t="s">
        <v>406</v>
      </c>
      <c r="AP84" s="76"/>
      <c r="AQ84" s="209"/>
    </row>
    <row r="85" spans="1:43" s="54" customFormat="1" ht="50" customHeight="1" thickBot="1" x14ac:dyDescent="0.25">
      <c r="A85" s="829" t="s">
        <v>7</v>
      </c>
      <c r="B85" s="914" t="s">
        <v>300</v>
      </c>
      <c r="C85" s="94" t="s">
        <v>237</v>
      </c>
      <c r="D85" s="96" t="s">
        <v>87</v>
      </c>
      <c r="E85" s="94" t="s">
        <v>347</v>
      </c>
      <c r="F85" s="89">
        <v>24.53</v>
      </c>
      <c r="G85" s="85">
        <v>0.2</v>
      </c>
      <c r="H85" s="131">
        <f t="shared" si="29"/>
        <v>29.436</v>
      </c>
      <c r="I85" s="132" t="s">
        <v>483</v>
      </c>
      <c r="J85" s="133">
        <v>30</v>
      </c>
      <c r="K85" s="134"/>
      <c r="L85" s="134">
        <f t="shared" si="5"/>
        <v>36</v>
      </c>
      <c r="M85" s="130">
        <f t="shared" si="0"/>
        <v>0.22299225438238884</v>
      </c>
      <c r="N85" s="135">
        <v>33.75</v>
      </c>
      <c r="O85" s="144"/>
      <c r="P85" s="84">
        <f t="shared" si="6"/>
        <v>40.5</v>
      </c>
      <c r="Q85" s="85">
        <f t="shared" si="7"/>
        <v>0.10416666666666667</v>
      </c>
      <c r="R85" s="90">
        <v>33.75</v>
      </c>
      <c r="S85" s="90"/>
      <c r="T85" s="91">
        <f t="shared" si="24"/>
        <v>40.5</v>
      </c>
      <c r="U85" s="85">
        <f t="shared" si="25"/>
        <v>0</v>
      </c>
      <c r="V85" s="90">
        <v>40.5</v>
      </c>
      <c r="W85" s="91"/>
      <c r="X85" s="91">
        <f t="shared" si="8"/>
        <v>48.6</v>
      </c>
      <c r="Y85" s="219">
        <f t="shared" si="9"/>
        <v>0.2</v>
      </c>
      <c r="Z85" s="321">
        <v>33.585999999999999</v>
      </c>
      <c r="AA85" s="220"/>
      <c r="AB85" s="80">
        <f t="shared" si="10"/>
        <v>40.303199999999997</v>
      </c>
      <c r="AC85" s="222">
        <f t="shared" si="11"/>
        <v>-0.17071604938271609</v>
      </c>
      <c r="AD85" s="305">
        <v>32.573999999999998</v>
      </c>
      <c r="AE85" s="220"/>
      <c r="AF85" s="568">
        <f t="shared" si="12"/>
        <v>39.088799999999999</v>
      </c>
      <c r="AG85" s="304">
        <f t="shared" si="26"/>
        <v>-3.0131602453403218E-2</v>
      </c>
      <c r="AH85" s="692">
        <v>31.385000000000002</v>
      </c>
      <c r="AI85" s="717">
        <f t="shared" si="27"/>
        <v>37.662000000000006</v>
      </c>
      <c r="AJ85" s="729">
        <v>29.606999999999999</v>
      </c>
      <c r="AK85" s="897">
        <f>G85*(AE85+AJ85)+(AE85+AJ85)</f>
        <v>35.528399999999998</v>
      </c>
      <c r="AL85" s="723">
        <f>(AJ85-AH85)/AH85</f>
        <v>-5.6651266528596533E-2</v>
      </c>
      <c r="AM85" s="702" t="s">
        <v>241</v>
      </c>
      <c r="AN85" s="94" t="s">
        <v>405</v>
      </c>
      <c r="AO85" s="94" t="s">
        <v>406</v>
      </c>
      <c r="AP85" s="87">
        <v>122</v>
      </c>
      <c r="AQ85" s="256"/>
    </row>
    <row r="86" spans="1:43" s="54" customFormat="1" ht="50" customHeight="1" thickBot="1" x14ac:dyDescent="0.25">
      <c r="A86" s="830"/>
      <c r="B86" s="914" t="s">
        <v>301</v>
      </c>
      <c r="C86" s="94" t="s">
        <v>236</v>
      </c>
      <c r="D86" s="96" t="s">
        <v>88</v>
      </c>
      <c r="E86" s="94" t="s">
        <v>365</v>
      </c>
      <c r="F86" s="89">
        <v>14.13</v>
      </c>
      <c r="G86" s="85">
        <v>0.2</v>
      </c>
      <c r="H86" s="131">
        <f t="shared" ref="H86" si="30">F86*1.2</f>
        <v>16.956</v>
      </c>
      <c r="I86" s="132" t="s">
        <v>483</v>
      </c>
      <c r="J86" s="133">
        <v>16.809999999999999</v>
      </c>
      <c r="K86" s="134"/>
      <c r="L86" s="134">
        <f t="shared" si="5"/>
        <v>20.171999999999997</v>
      </c>
      <c r="M86" s="130">
        <f t="shared" si="0"/>
        <v>0.18966737438075001</v>
      </c>
      <c r="N86" s="135">
        <v>18.39</v>
      </c>
      <c r="O86" s="144"/>
      <c r="P86" s="84">
        <f t="shared" si="6"/>
        <v>22.068000000000001</v>
      </c>
      <c r="Q86" s="85">
        <f t="shared" si="7"/>
        <v>7.8326393020027862E-2</v>
      </c>
      <c r="R86" s="90">
        <v>18.39</v>
      </c>
      <c r="S86" s="90"/>
      <c r="T86" s="91">
        <f t="shared" si="24"/>
        <v>22.068000000000001</v>
      </c>
      <c r="U86" s="85">
        <f t="shared" si="25"/>
        <v>0</v>
      </c>
      <c r="V86" s="90">
        <v>18.39</v>
      </c>
      <c r="W86" s="91"/>
      <c r="X86" s="91">
        <f t="shared" si="8"/>
        <v>22.068000000000001</v>
      </c>
      <c r="Y86" s="219">
        <f t="shared" si="9"/>
        <v>0</v>
      </c>
      <c r="Z86" s="318">
        <v>20.059999999999999</v>
      </c>
      <c r="AA86" s="220"/>
      <c r="AB86" s="80">
        <f t="shared" si="10"/>
        <v>24.071999999999999</v>
      </c>
      <c r="AC86" s="222">
        <f t="shared" si="11"/>
        <v>9.0810222947253841E-2</v>
      </c>
      <c r="AD86" s="305">
        <v>19.759</v>
      </c>
      <c r="AE86" s="220"/>
      <c r="AF86" s="568">
        <f t="shared" si="12"/>
        <v>23.710799999999999</v>
      </c>
      <c r="AG86" s="304">
        <f t="shared" si="26"/>
        <v>-1.5004985044865323E-2</v>
      </c>
      <c r="AH86" s="692">
        <v>18.376000000000001</v>
      </c>
      <c r="AI86" s="717">
        <f t="shared" si="27"/>
        <v>22.051200000000001</v>
      </c>
      <c r="AJ86" s="729">
        <v>17.64</v>
      </c>
      <c r="AK86" s="897">
        <f>G86*(AE86+AJ86)+(AE86+AJ86)</f>
        <v>21.167999999999999</v>
      </c>
      <c r="AL86" s="723">
        <f>(AJ86-AH86)/AH86</f>
        <v>-4.0052242054854192E-2</v>
      </c>
      <c r="AM86" s="702" t="s">
        <v>250</v>
      </c>
      <c r="AN86" s="94" t="s">
        <v>405</v>
      </c>
      <c r="AO86" s="94" t="s">
        <v>406</v>
      </c>
      <c r="AP86" s="87">
        <v>125</v>
      </c>
      <c r="AQ86" s="256"/>
    </row>
    <row r="87" spans="1:43" s="54" customFormat="1" ht="50" customHeight="1" thickBot="1" x14ac:dyDescent="0.25">
      <c r="A87" s="830"/>
      <c r="B87" s="914" t="s">
        <v>302</v>
      </c>
      <c r="C87" s="94" t="s">
        <v>237</v>
      </c>
      <c r="D87" s="96" t="s">
        <v>89</v>
      </c>
      <c r="E87" s="94" t="s">
        <v>365</v>
      </c>
      <c r="F87" s="89">
        <v>29.818999999999999</v>
      </c>
      <c r="G87" s="85">
        <v>0.2</v>
      </c>
      <c r="H87" s="131">
        <v>34.571999999999996</v>
      </c>
      <c r="I87" s="132" t="s">
        <v>483</v>
      </c>
      <c r="J87" s="133">
        <v>36.47</v>
      </c>
      <c r="K87" s="134"/>
      <c r="L87" s="134">
        <f t="shared" si="5"/>
        <v>43.763999999999996</v>
      </c>
      <c r="M87" s="130">
        <f t="shared" si="0"/>
        <v>0.22304570911164023</v>
      </c>
      <c r="N87" s="135">
        <v>41.027999999999999</v>
      </c>
      <c r="O87" s="144"/>
      <c r="P87" s="84">
        <f t="shared" si="6"/>
        <v>49.233599999999996</v>
      </c>
      <c r="Q87" s="85">
        <f t="shared" si="7"/>
        <v>0.10414952929348323</v>
      </c>
      <c r="R87" s="90">
        <v>41.027999999999999</v>
      </c>
      <c r="S87" s="90"/>
      <c r="T87" s="91">
        <f t="shared" si="24"/>
        <v>49.233599999999996</v>
      </c>
      <c r="U87" s="85">
        <f t="shared" si="25"/>
        <v>0</v>
      </c>
      <c r="V87" s="90">
        <v>49.234000000000002</v>
      </c>
      <c r="W87" s="91"/>
      <c r="X87" s="91">
        <f t="shared" si="8"/>
        <v>59.080800000000004</v>
      </c>
      <c r="Y87" s="219">
        <f t="shared" si="9"/>
        <v>0.2000097494394073</v>
      </c>
      <c r="Z87" s="321">
        <v>39.479999999999997</v>
      </c>
      <c r="AA87" s="220"/>
      <c r="AB87" s="80">
        <f t="shared" si="10"/>
        <v>47.375999999999998</v>
      </c>
      <c r="AC87" s="222">
        <f t="shared" si="11"/>
        <v>-0.19811512369500761</v>
      </c>
      <c r="AD87" s="305">
        <v>38.292999999999999</v>
      </c>
      <c r="AE87" s="220"/>
      <c r="AF87" s="568">
        <f t="shared" si="12"/>
        <v>45.951599999999999</v>
      </c>
      <c r="AG87" s="304">
        <f t="shared" si="26"/>
        <v>-3.0065856129685858E-2</v>
      </c>
      <c r="AH87" s="692">
        <v>36.901000000000003</v>
      </c>
      <c r="AI87" s="717">
        <f t="shared" si="27"/>
        <v>44.281200000000005</v>
      </c>
      <c r="AJ87" s="729">
        <v>34.811999999999998</v>
      </c>
      <c r="AK87" s="897">
        <f>G87*(AE87+AJ87)+(AE87+AJ87)</f>
        <v>41.7744</v>
      </c>
      <c r="AL87" s="723">
        <f>(AJ87-AH87)/AH87</f>
        <v>-5.6610931953063756E-2</v>
      </c>
      <c r="AM87" s="701"/>
      <c r="AN87" s="94" t="s">
        <v>405</v>
      </c>
      <c r="AO87" s="94" t="s">
        <v>406</v>
      </c>
      <c r="AP87" s="87">
        <v>122</v>
      </c>
      <c r="AQ87" s="256"/>
    </row>
    <row r="88" spans="1:43" s="54" customFormat="1" ht="50" customHeight="1" thickBot="1" x14ac:dyDescent="0.25">
      <c r="A88" s="830"/>
      <c r="B88" s="914" t="s">
        <v>303</v>
      </c>
      <c r="C88" s="94" t="s">
        <v>236</v>
      </c>
      <c r="D88" s="523" t="s">
        <v>692</v>
      </c>
      <c r="E88" s="504" t="s">
        <v>366</v>
      </c>
      <c r="F88" s="582">
        <v>15.667999999999999</v>
      </c>
      <c r="G88" s="525">
        <v>0.2</v>
      </c>
      <c r="H88" s="153">
        <v>18.167999999999999</v>
      </c>
      <c r="I88" s="154" t="s">
        <v>483</v>
      </c>
      <c r="J88" s="155">
        <v>20.239999999999998</v>
      </c>
      <c r="K88" s="156"/>
      <c r="L88" s="156">
        <f t="shared" si="5"/>
        <v>24.287999999999997</v>
      </c>
      <c r="M88" s="152">
        <f t="shared" si="0"/>
        <v>0.29180495276997698</v>
      </c>
      <c r="N88" s="157">
        <v>22.771999999999998</v>
      </c>
      <c r="O88" s="281"/>
      <c r="P88" s="84">
        <f t="shared" si="6"/>
        <v>27.3264</v>
      </c>
      <c r="Q88" s="85">
        <f t="shared" si="7"/>
        <v>0.10424901185770752</v>
      </c>
      <c r="R88" s="90">
        <v>22.771999999999998</v>
      </c>
      <c r="S88" s="90"/>
      <c r="T88" s="91">
        <f t="shared" si="24"/>
        <v>27.3264</v>
      </c>
      <c r="U88" s="85">
        <f t="shared" si="25"/>
        <v>0</v>
      </c>
      <c r="V88" s="90">
        <v>28.465</v>
      </c>
      <c r="W88" s="91"/>
      <c r="X88" s="91">
        <f t="shared" si="8"/>
        <v>34.158000000000001</v>
      </c>
      <c r="Y88" s="219">
        <f t="shared" si="9"/>
        <v>0.25000000000000006</v>
      </c>
      <c r="Z88" s="318">
        <v>34.156999999999996</v>
      </c>
      <c r="AA88" s="220"/>
      <c r="AB88" s="80">
        <f t="shared" si="10"/>
        <v>40.988399999999999</v>
      </c>
      <c r="AC88" s="222">
        <f t="shared" si="11"/>
        <v>0.19996486913753722</v>
      </c>
      <c r="AD88" s="305">
        <v>26.49</v>
      </c>
      <c r="AE88" s="220"/>
      <c r="AF88" s="568">
        <f t="shared" si="12"/>
        <v>31.787999999999997</v>
      </c>
      <c r="AG88" s="304">
        <f t="shared" si="26"/>
        <v>-0.22446350674825069</v>
      </c>
      <c r="AH88" s="692">
        <v>23.646000000000001</v>
      </c>
      <c r="AI88" s="717">
        <f t="shared" si="27"/>
        <v>28.3752</v>
      </c>
      <c r="AJ88" s="729">
        <v>21.99</v>
      </c>
      <c r="AK88" s="897">
        <f>G88*(AE88+AJ88)+(AE88+AJ88)</f>
        <v>26.387999999999998</v>
      </c>
      <c r="AL88" s="723">
        <f>(AJ88-AH88)/AH88</f>
        <v>-7.0032986551636742E-2</v>
      </c>
      <c r="AM88" s="702" t="s">
        <v>241</v>
      </c>
      <c r="AN88" s="94" t="s">
        <v>405</v>
      </c>
      <c r="AO88" s="94" t="s">
        <v>406</v>
      </c>
      <c r="AP88" s="87">
        <v>123</v>
      </c>
      <c r="AQ88" s="256"/>
    </row>
    <row r="89" spans="1:43" s="54" customFormat="1" ht="50" customHeight="1" thickBot="1" x14ac:dyDescent="0.25">
      <c r="A89" s="830"/>
      <c r="B89" s="914" t="s">
        <v>211</v>
      </c>
      <c r="C89" s="94" t="s">
        <v>237</v>
      </c>
      <c r="D89" s="96" t="s">
        <v>90</v>
      </c>
      <c r="E89" s="94" t="s">
        <v>367</v>
      </c>
      <c r="F89" s="89">
        <v>17.738</v>
      </c>
      <c r="G89" s="85">
        <v>0.2</v>
      </c>
      <c r="H89" s="131">
        <v>20.544</v>
      </c>
      <c r="I89" s="132" t="s">
        <v>483</v>
      </c>
      <c r="J89" s="133">
        <v>21.72</v>
      </c>
      <c r="K89" s="134"/>
      <c r="L89" s="134">
        <f t="shared" si="5"/>
        <v>26.064</v>
      </c>
      <c r="M89" s="130">
        <f t="shared" si="0"/>
        <v>0.22448979591836732</v>
      </c>
      <c r="N89" s="135">
        <v>24.434000000000001</v>
      </c>
      <c r="O89" s="144"/>
      <c r="P89" s="84">
        <f t="shared" si="6"/>
        <v>29.320800000000002</v>
      </c>
      <c r="Q89" s="85">
        <f t="shared" si="7"/>
        <v>0.1041282995702886</v>
      </c>
      <c r="R89" s="90">
        <v>24.434000000000001</v>
      </c>
      <c r="S89" s="90"/>
      <c r="T89" s="91">
        <f t="shared" si="24"/>
        <v>29.320800000000002</v>
      </c>
      <c r="U89" s="85">
        <f t="shared" si="25"/>
        <v>0</v>
      </c>
      <c r="V89" s="90">
        <v>29.321000000000002</v>
      </c>
      <c r="W89" s="91"/>
      <c r="X89" s="91">
        <f t="shared" si="8"/>
        <v>35.185200000000002</v>
      </c>
      <c r="Y89" s="219">
        <f t="shared" si="9"/>
        <v>0.20000818531554393</v>
      </c>
      <c r="Z89" s="318">
        <v>29.321000000000002</v>
      </c>
      <c r="AA89" s="220"/>
      <c r="AB89" s="80">
        <f t="shared" si="10"/>
        <v>35.185200000000002</v>
      </c>
      <c r="AC89" s="222">
        <f t="shared" si="11"/>
        <v>0</v>
      </c>
      <c r="AD89" s="305">
        <v>23.975000000000001</v>
      </c>
      <c r="AE89" s="220"/>
      <c r="AF89" s="568">
        <f t="shared" si="12"/>
        <v>28.770000000000003</v>
      </c>
      <c r="AG89" s="304">
        <f t="shared" si="26"/>
        <v>-0.18232666007298523</v>
      </c>
      <c r="AH89" s="692">
        <v>23.108000000000001</v>
      </c>
      <c r="AI89" s="717">
        <f t="shared" si="27"/>
        <v>27.729600000000001</v>
      </c>
      <c r="AJ89" s="729">
        <v>23.108000000000001</v>
      </c>
      <c r="AK89" s="897">
        <f>G89*(AE89+AJ89)+(AE89+AJ89)</f>
        <v>27.729600000000001</v>
      </c>
      <c r="AL89" s="723">
        <f>(AJ89-AH89)/AH89</f>
        <v>0</v>
      </c>
      <c r="AM89" s="702" t="s">
        <v>241</v>
      </c>
      <c r="AN89" s="94" t="s">
        <v>405</v>
      </c>
      <c r="AO89" s="94" t="s">
        <v>406</v>
      </c>
      <c r="AP89" s="269" t="s">
        <v>249</v>
      </c>
      <c r="AQ89" s="256"/>
    </row>
    <row r="90" spans="1:43" s="54" customFormat="1" ht="50" customHeight="1" thickBot="1" x14ac:dyDescent="0.25">
      <c r="A90" s="830"/>
      <c r="B90" s="914" t="s">
        <v>304</v>
      </c>
      <c r="C90" s="94" t="s">
        <v>236</v>
      </c>
      <c r="D90" s="96" t="s">
        <v>91</v>
      </c>
      <c r="E90" s="94" t="s">
        <v>159</v>
      </c>
      <c r="F90" s="89">
        <v>22.47</v>
      </c>
      <c r="G90" s="85">
        <v>0.2</v>
      </c>
      <c r="H90" s="95">
        <v>26.16</v>
      </c>
      <c r="I90" s="87" t="s">
        <v>483</v>
      </c>
      <c r="J90" s="88">
        <v>22.47</v>
      </c>
      <c r="K90" s="89"/>
      <c r="L90" s="89">
        <f t="shared" si="5"/>
        <v>26.963999999999999</v>
      </c>
      <c r="M90" s="85">
        <f t="shared" si="0"/>
        <v>0</v>
      </c>
      <c r="N90" s="90">
        <v>22.47</v>
      </c>
      <c r="O90" s="91"/>
      <c r="P90" s="84">
        <f t="shared" si="6"/>
        <v>26.963999999999999</v>
      </c>
      <c r="Q90" s="85">
        <f t="shared" si="7"/>
        <v>0</v>
      </c>
      <c r="R90" s="90">
        <v>25.831</v>
      </c>
      <c r="S90" s="90"/>
      <c r="T90" s="91">
        <f t="shared" si="24"/>
        <v>30.997199999999999</v>
      </c>
      <c r="U90" s="85">
        <f t="shared" si="25"/>
        <v>0.14957721406319541</v>
      </c>
      <c r="V90" s="90">
        <v>28.414000000000001</v>
      </c>
      <c r="W90" s="91"/>
      <c r="X90" s="91">
        <f t="shared" si="8"/>
        <v>34.096800000000002</v>
      </c>
      <c r="Y90" s="219">
        <f t="shared" si="9"/>
        <v>9.9996128682590765E-2</v>
      </c>
      <c r="Z90" s="318">
        <v>28.414000000000001</v>
      </c>
      <c r="AA90" s="220"/>
      <c r="AB90" s="80">
        <f t="shared" si="10"/>
        <v>34.096800000000002</v>
      </c>
      <c r="AC90" s="222">
        <f t="shared" si="11"/>
        <v>0</v>
      </c>
      <c r="AD90" s="305">
        <v>27.988</v>
      </c>
      <c r="AE90" s="220"/>
      <c r="AF90" s="568">
        <f t="shared" si="12"/>
        <v>33.585599999999999</v>
      </c>
      <c r="AG90" s="304">
        <f t="shared" si="26"/>
        <v>-1.4992609277116981E-2</v>
      </c>
      <c r="AH90" s="692">
        <v>25.198</v>
      </c>
      <c r="AI90" s="717">
        <f t="shared" si="27"/>
        <v>30.2376</v>
      </c>
      <c r="AJ90" s="729">
        <v>25.198</v>
      </c>
      <c r="AK90" s="897">
        <f>G90*(AE90+AJ90)+(AE90+AJ90)</f>
        <v>30.2376</v>
      </c>
      <c r="AL90" s="723">
        <f>(AJ90-AH90)/AH90</f>
        <v>0</v>
      </c>
      <c r="AM90" s="702" t="s">
        <v>250</v>
      </c>
      <c r="AN90" s="94" t="s">
        <v>405</v>
      </c>
      <c r="AO90" s="94" t="s">
        <v>406</v>
      </c>
      <c r="AP90" s="269">
        <v>121</v>
      </c>
      <c r="AQ90" s="256"/>
    </row>
    <row r="91" spans="1:43" s="54" customFormat="1" ht="50" customHeight="1" x14ac:dyDescent="0.2">
      <c r="A91" s="830"/>
      <c r="B91" s="904" t="s">
        <v>305</v>
      </c>
      <c r="C91" s="371" t="s">
        <v>237</v>
      </c>
      <c r="D91" s="508" t="s">
        <v>92</v>
      </c>
      <c r="E91" s="371" t="s">
        <v>160</v>
      </c>
      <c r="F91" s="348">
        <v>25.056999999999999</v>
      </c>
      <c r="G91" s="235">
        <v>0.2</v>
      </c>
      <c r="H91" s="583">
        <v>29.052</v>
      </c>
      <c r="I91" s="584" t="s">
        <v>483</v>
      </c>
      <c r="J91" s="585">
        <v>30.64</v>
      </c>
      <c r="K91" s="586"/>
      <c r="L91" s="586">
        <f t="shared" si="5"/>
        <v>36.768000000000001</v>
      </c>
      <c r="M91" s="587">
        <f t="shared" si="0"/>
        <v>0.22281198866584198</v>
      </c>
      <c r="N91" s="588">
        <v>34.47</v>
      </c>
      <c r="O91" s="589"/>
      <c r="P91" s="374">
        <f t="shared" si="6"/>
        <v>41.363999999999997</v>
      </c>
      <c r="Q91" s="340">
        <f t="shared" si="7"/>
        <v>0.10416666666666662</v>
      </c>
      <c r="R91" s="349">
        <v>34.47</v>
      </c>
      <c r="S91" s="349"/>
      <c r="T91" s="236">
        <f t="shared" si="24"/>
        <v>41.363999999999997</v>
      </c>
      <c r="U91" s="235">
        <f t="shared" si="25"/>
        <v>0</v>
      </c>
      <c r="V91" s="349">
        <v>41.363999999999997</v>
      </c>
      <c r="W91" s="236"/>
      <c r="X91" s="236">
        <f t="shared" si="8"/>
        <v>49.636799999999994</v>
      </c>
      <c r="Y91" s="234">
        <f t="shared" si="9"/>
        <v>0.19999999999999996</v>
      </c>
      <c r="Z91" s="375">
        <v>41.363999999999997</v>
      </c>
      <c r="AA91" s="235"/>
      <c r="AB91" s="376">
        <f t="shared" si="10"/>
        <v>49.636799999999994</v>
      </c>
      <c r="AC91" s="225">
        <f t="shared" si="11"/>
        <v>0</v>
      </c>
      <c r="AD91" s="377">
        <v>40.728999999999999</v>
      </c>
      <c r="AE91" s="235"/>
      <c r="AF91" s="569">
        <f t="shared" si="12"/>
        <v>48.8748</v>
      </c>
      <c r="AG91" s="304">
        <f t="shared" si="26"/>
        <v>-1.5351513393288803E-2</v>
      </c>
      <c r="AH91" s="693">
        <v>39.247999999999998</v>
      </c>
      <c r="AI91" s="717">
        <f t="shared" si="27"/>
        <v>47.0976</v>
      </c>
      <c r="AJ91" s="730">
        <v>37.026000000000003</v>
      </c>
      <c r="AK91" s="897">
        <f>G91*(AE91+AJ91)+(AE91+AJ91)</f>
        <v>44.431200000000004</v>
      </c>
      <c r="AL91" s="723">
        <f>(AJ91-AH91)/AH91</f>
        <v>-5.6614349775784611E-2</v>
      </c>
      <c r="AM91" s="703" t="s">
        <v>241</v>
      </c>
      <c r="AN91" s="371" t="s">
        <v>405</v>
      </c>
      <c r="AO91" s="371" t="s">
        <v>406</v>
      </c>
      <c r="AP91" s="590" t="s">
        <v>249</v>
      </c>
      <c r="AQ91" s="412"/>
    </row>
    <row r="92" spans="1:43" s="54" customFormat="1" ht="50" customHeight="1" thickBot="1" x14ac:dyDescent="0.25">
      <c r="A92" s="831"/>
      <c r="B92" s="923" t="s">
        <v>526</v>
      </c>
      <c r="C92" s="591"/>
      <c r="D92" s="592" t="s">
        <v>525</v>
      </c>
      <c r="E92" s="593" t="s">
        <v>528</v>
      </c>
      <c r="F92" s="594"/>
      <c r="G92" s="595">
        <v>0.2</v>
      </c>
      <c r="H92" s="596"/>
      <c r="I92" s="597" t="s">
        <v>483</v>
      </c>
      <c r="J92" s="598"/>
      <c r="K92" s="599"/>
      <c r="L92" s="600"/>
      <c r="M92" s="601"/>
      <c r="N92" s="602"/>
      <c r="O92" s="601"/>
      <c r="P92" s="603"/>
      <c r="Q92" s="601"/>
      <c r="R92" s="604"/>
      <c r="S92" s="595"/>
      <c r="T92" s="605"/>
      <c r="U92" s="606"/>
      <c r="V92" s="604"/>
      <c r="W92" s="595"/>
      <c r="X92" s="605"/>
      <c r="Y92" s="606"/>
      <c r="Z92" s="607"/>
      <c r="AA92" s="608"/>
      <c r="AB92" s="609"/>
      <c r="AC92" s="595"/>
      <c r="AD92" s="655">
        <v>20.47</v>
      </c>
      <c r="AE92" s="595"/>
      <c r="AF92" s="610">
        <f t="shared" ref="AF92" si="31">G92*(AE92+AD92)+(AE92+AD92)</f>
        <v>24.564</v>
      </c>
      <c r="AG92" s="363" t="s">
        <v>529</v>
      </c>
      <c r="AH92" s="692">
        <v>19.036000000000001</v>
      </c>
      <c r="AI92" s="717">
        <f t="shared" si="27"/>
        <v>22.843200000000003</v>
      </c>
      <c r="AJ92" s="729">
        <v>18.358000000000001</v>
      </c>
      <c r="AK92" s="897">
        <f>G92*(AE92+AJ92)+(AE92+AJ92)</f>
        <v>22.029600000000002</v>
      </c>
      <c r="AL92" s="723">
        <f>(AJ92-AH92)/AH92</f>
        <v>-3.561672620298386E-2</v>
      </c>
      <c r="AM92" s="711" t="s">
        <v>241</v>
      </c>
      <c r="AN92" s="593" t="s">
        <v>405</v>
      </c>
      <c r="AO92" s="593" t="s">
        <v>406</v>
      </c>
      <c r="AP92" s="611">
        <v>42</v>
      </c>
      <c r="AQ92" s="612"/>
    </row>
    <row r="93" spans="1:43" s="54" customFormat="1" ht="50" customHeight="1" thickBot="1" x14ac:dyDescent="0.25">
      <c r="A93" s="301"/>
      <c r="B93" s="924" t="s">
        <v>306</v>
      </c>
      <c r="C93" s="426" t="s">
        <v>238</v>
      </c>
      <c r="D93" s="509" t="s">
        <v>125</v>
      </c>
      <c r="E93" s="382" t="s">
        <v>368</v>
      </c>
      <c r="F93" s="383">
        <v>16.7</v>
      </c>
      <c r="G93" s="298">
        <v>0.2</v>
      </c>
      <c r="H93" s="448">
        <f t="shared" ref="H93:H99" si="32">F93*1.2</f>
        <v>20.04</v>
      </c>
      <c r="I93" s="449" t="s">
        <v>485</v>
      </c>
      <c r="J93" s="450">
        <v>17.451000000000001</v>
      </c>
      <c r="K93" s="451"/>
      <c r="L93" s="451">
        <f t="shared" si="5"/>
        <v>20.941200000000002</v>
      </c>
      <c r="M93" s="447">
        <f t="shared" si="0"/>
        <v>4.4970059880239596E-2</v>
      </c>
      <c r="N93" s="452">
        <v>18.510999999999999</v>
      </c>
      <c r="O93" s="453"/>
      <c r="P93" s="388">
        <f t="shared" si="6"/>
        <v>22.213200000000001</v>
      </c>
      <c r="Q93" s="298">
        <f t="shared" si="7"/>
        <v>5.0617920654021674E-2</v>
      </c>
      <c r="R93" s="387">
        <v>18.510999999999999</v>
      </c>
      <c r="S93" s="387"/>
      <c r="T93" s="297">
        <f t="shared" si="24"/>
        <v>22.213200000000001</v>
      </c>
      <c r="U93" s="298">
        <f t="shared" si="25"/>
        <v>0</v>
      </c>
      <c r="V93" s="387">
        <v>18.510999999999999</v>
      </c>
      <c r="W93" s="297"/>
      <c r="X93" s="297">
        <f t="shared" si="8"/>
        <v>22.213200000000001</v>
      </c>
      <c r="Y93" s="298">
        <f t="shared" si="9"/>
        <v>0</v>
      </c>
      <c r="Z93" s="389">
        <v>18.510999999999999</v>
      </c>
      <c r="AA93" s="298"/>
      <c r="AB93" s="297">
        <f t="shared" si="10"/>
        <v>22.213200000000001</v>
      </c>
      <c r="AC93" s="298">
        <f t="shared" si="11"/>
        <v>0</v>
      </c>
      <c r="AD93" s="390">
        <v>18.233000000000001</v>
      </c>
      <c r="AE93" s="298"/>
      <c r="AF93" s="553">
        <f t="shared" si="12"/>
        <v>21.8796</v>
      </c>
      <c r="AG93" s="308">
        <f t="shared" ref="AG93:AG127" si="33">(AD93-Z93)/Z93</f>
        <v>-1.5018097347523024E-2</v>
      </c>
      <c r="AH93" s="694">
        <v>15.487</v>
      </c>
      <c r="AI93" s="717">
        <f t="shared" si="27"/>
        <v>18.584400000000002</v>
      </c>
      <c r="AJ93" s="731">
        <v>14.231999999999999</v>
      </c>
      <c r="AK93" s="897">
        <f>G93*(AE93+AJ93)+(AE93+AJ93)</f>
        <v>17.078399999999998</v>
      </c>
      <c r="AL93" s="723">
        <f>(AJ93-AH93)/AH93</f>
        <v>-8.1035707367469539E-2</v>
      </c>
      <c r="AM93" s="706"/>
      <c r="AN93" s="426" t="s">
        <v>663</v>
      </c>
      <c r="AO93" s="426"/>
      <c r="AP93" s="427">
        <v>162</v>
      </c>
      <c r="AQ93" s="445"/>
    </row>
    <row r="94" spans="1:43" s="54" customFormat="1" ht="50" customHeight="1" x14ac:dyDescent="0.2">
      <c r="A94" s="829" t="s">
        <v>2</v>
      </c>
      <c r="B94" s="924" t="s">
        <v>307</v>
      </c>
      <c r="C94" s="426" t="s">
        <v>238</v>
      </c>
      <c r="D94" s="509" t="s">
        <v>95</v>
      </c>
      <c r="E94" s="382" t="s">
        <v>368</v>
      </c>
      <c r="F94" s="383">
        <v>24.98</v>
      </c>
      <c r="G94" s="298">
        <v>0.2</v>
      </c>
      <c r="H94" s="448">
        <f t="shared" si="32"/>
        <v>29.975999999999999</v>
      </c>
      <c r="I94" s="449" t="s">
        <v>485</v>
      </c>
      <c r="J94" s="450">
        <v>26.12</v>
      </c>
      <c r="K94" s="451"/>
      <c r="L94" s="451">
        <f t="shared" si="5"/>
        <v>31.344000000000001</v>
      </c>
      <c r="M94" s="447">
        <f t="shared" si="0"/>
        <v>4.5636509207365915E-2</v>
      </c>
      <c r="N94" s="452">
        <v>27.693000000000001</v>
      </c>
      <c r="O94" s="453"/>
      <c r="P94" s="388">
        <f t="shared" si="6"/>
        <v>33.2316</v>
      </c>
      <c r="Q94" s="298">
        <f t="shared" si="7"/>
        <v>5.0185043389484443E-2</v>
      </c>
      <c r="R94" s="387">
        <v>27.693000000000001</v>
      </c>
      <c r="S94" s="387"/>
      <c r="T94" s="297">
        <f t="shared" si="24"/>
        <v>33.2316</v>
      </c>
      <c r="U94" s="298">
        <f t="shared" si="25"/>
        <v>0</v>
      </c>
      <c r="V94" s="387">
        <v>27.693000000000001</v>
      </c>
      <c r="W94" s="297"/>
      <c r="X94" s="297">
        <f t="shared" si="8"/>
        <v>33.2316</v>
      </c>
      <c r="Y94" s="298">
        <f t="shared" si="9"/>
        <v>0</v>
      </c>
      <c r="Z94" s="389">
        <v>33.018000000000001</v>
      </c>
      <c r="AA94" s="298"/>
      <c r="AB94" s="297">
        <f t="shared" si="10"/>
        <v>39.621600000000001</v>
      </c>
      <c r="AC94" s="298">
        <f t="shared" si="11"/>
        <v>0.19228685949517926</v>
      </c>
      <c r="AD94" s="390">
        <v>32.167999999999999</v>
      </c>
      <c r="AE94" s="298"/>
      <c r="AF94" s="553">
        <f t="shared" si="12"/>
        <v>38.601599999999998</v>
      </c>
      <c r="AG94" s="308">
        <f t="shared" si="33"/>
        <v>-2.5743533830032146E-2</v>
      </c>
      <c r="AH94" s="694">
        <v>27.748000000000001</v>
      </c>
      <c r="AI94" s="717">
        <f t="shared" si="27"/>
        <v>33.297600000000003</v>
      </c>
      <c r="AJ94" s="731">
        <v>25.472000000000001</v>
      </c>
      <c r="AK94" s="897">
        <f>G94*(AE94+AJ94)+(AE94+AJ94)</f>
        <v>30.566400000000002</v>
      </c>
      <c r="AL94" s="723">
        <f>(AJ94-AH94)/AH94</f>
        <v>-8.2023929652587563E-2</v>
      </c>
      <c r="AM94" s="706"/>
      <c r="AN94" s="426" t="s">
        <v>663</v>
      </c>
      <c r="AO94" s="426"/>
      <c r="AP94" s="427">
        <v>162</v>
      </c>
      <c r="AQ94" s="445"/>
    </row>
    <row r="95" spans="1:43" s="54" customFormat="1" ht="50" customHeight="1" x14ac:dyDescent="0.2">
      <c r="A95" s="830"/>
      <c r="B95" s="924" t="s">
        <v>308</v>
      </c>
      <c r="C95" s="426" t="s">
        <v>238</v>
      </c>
      <c r="D95" s="509" t="s">
        <v>94</v>
      </c>
      <c r="E95" s="382" t="s">
        <v>369</v>
      </c>
      <c r="F95" s="383">
        <v>29.28</v>
      </c>
      <c r="G95" s="298">
        <v>0.2</v>
      </c>
      <c r="H95" s="448">
        <f t="shared" si="32"/>
        <v>35.136000000000003</v>
      </c>
      <c r="I95" s="449" t="s">
        <v>485</v>
      </c>
      <c r="J95" s="450">
        <v>30.664999999999999</v>
      </c>
      <c r="K95" s="451"/>
      <c r="L95" s="451">
        <f t="shared" si="5"/>
        <v>36.798000000000002</v>
      </c>
      <c r="M95" s="447">
        <f t="shared" si="0"/>
        <v>4.7301912568305939E-2</v>
      </c>
      <c r="N95" s="452">
        <v>32.527000000000001</v>
      </c>
      <c r="O95" s="453"/>
      <c r="P95" s="388">
        <f t="shared" si="6"/>
        <v>39.032400000000003</v>
      </c>
      <c r="Q95" s="298">
        <f t="shared" si="7"/>
        <v>5.0600576118267349E-2</v>
      </c>
      <c r="R95" s="387">
        <v>32.527000000000001</v>
      </c>
      <c r="S95" s="387"/>
      <c r="T95" s="297">
        <f t="shared" si="24"/>
        <v>39.032400000000003</v>
      </c>
      <c r="U95" s="298">
        <f t="shared" si="25"/>
        <v>0</v>
      </c>
      <c r="V95" s="387">
        <v>32.527000000000001</v>
      </c>
      <c r="W95" s="297"/>
      <c r="X95" s="297">
        <f t="shared" si="8"/>
        <v>39.032400000000003</v>
      </c>
      <c r="Y95" s="298">
        <f t="shared" si="9"/>
        <v>0</v>
      </c>
      <c r="Z95" s="389">
        <v>37.119999999999997</v>
      </c>
      <c r="AA95" s="298"/>
      <c r="AB95" s="297">
        <f t="shared" si="10"/>
        <v>44.543999999999997</v>
      </c>
      <c r="AC95" s="298">
        <f t="shared" si="11"/>
        <v>0.14120576751621719</v>
      </c>
      <c r="AD95" s="390">
        <v>32.808</v>
      </c>
      <c r="AE95" s="298"/>
      <c r="AF95" s="553">
        <f t="shared" si="12"/>
        <v>39.369599999999998</v>
      </c>
      <c r="AG95" s="308">
        <f t="shared" si="33"/>
        <v>-0.11616379310344822</v>
      </c>
      <c r="AH95" s="694">
        <v>30.463000000000001</v>
      </c>
      <c r="AI95" s="717">
        <f t="shared" si="27"/>
        <v>36.555599999999998</v>
      </c>
      <c r="AJ95" s="731">
        <v>28.132000000000001</v>
      </c>
      <c r="AK95" s="897">
        <f>G95*(AE95+AJ95)+(AE95+AJ95)</f>
        <v>33.758400000000002</v>
      </c>
      <c r="AL95" s="723">
        <f>(AJ95-AH95)/AH95</f>
        <v>-7.6519055903883387E-2</v>
      </c>
      <c r="AM95" s="706"/>
      <c r="AN95" s="426" t="s">
        <v>663</v>
      </c>
      <c r="AO95" s="426"/>
      <c r="AP95" s="427">
        <v>162</v>
      </c>
      <c r="AQ95" s="445"/>
    </row>
    <row r="96" spans="1:43" s="54" customFormat="1" ht="50" customHeight="1" x14ac:dyDescent="0.2">
      <c r="A96" s="830"/>
      <c r="B96" s="924" t="s">
        <v>309</v>
      </c>
      <c r="C96" s="426" t="s">
        <v>238</v>
      </c>
      <c r="D96" s="509" t="s">
        <v>126</v>
      </c>
      <c r="E96" s="382" t="s">
        <v>369</v>
      </c>
      <c r="F96" s="383">
        <v>30.89</v>
      </c>
      <c r="G96" s="298">
        <v>0.2</v>
      </c>
      <c r="H96" s="448">
        <f t="shared" si="32"/>
        <v>37.067999999999998</v>
      </c>
      <c r="I96" s="449" t="s">
        <v>485</v>
      </c>
      <c r="J96" s="450">
        <v>32.320999999999998</v>
      </c>
      <c r="K96" s="451"/>
      <c r="L96" s="451">
        <f t="shared" si="5"/>
        <v>38.785199999999996</v>
      </c>
      <c r="M96" s="447">
        <f t="shared" si="0"/>
        <v>4.632567173842659E-2</v>
      </c>
      <c r="N96" s="452">
        <v>34.29</v>
      </c>
      <c r="O96" s="453"/>
      <c r="P96" s="388">
        <f t="shared" si="6"/>
        <v>41.147999999999996</v>
      </c>
      <c r="Q96" s="298">
        <f t="shared" si="7"/>
        <v>5.0766787331250098E-2</v>
      </c>
      <c r="R96" s="387">
        <v>34.29</v>
      </c>
      <c r="S96" s="387"/>
      <c r="T96" s="297">
        <f t="shared" si="24"/>
        <v>41.147999999999996</v>
      </c>
      <c r="U96" s="298">
        <f t="shared" si="25"/>
        <v>0</v>
      </c>
      <c r="V96" s="387">
        <v>34.29</v>
      </c>
      <c r="W96" s="297"/>
      <c r="X96" s="297">
        <f t="shared" si="8"/>
        <v>41.147999999999996</v>
      </c>
      <c r="Y96" s="298">
        <f t="shared" si="9"/>
        <v>0</v>
      </c>
      <c r="Z96" s="389">
        <v>34.625</v>
      </c>
      <c r="AA96" s="298"/>
      <c r="AB96" s="297">
        <f t="shared" si="10"/>
        <v>41.55</v>
      </c>
      <c r="AC96" s="298">
        <f t="shared" si="11"/>
        <v>9.7696121318168808E-3</v>
      </c>
      <c r="AD96" s="390">
        <v>34.625</v>
      </c>
      <c r="AE96" s="298"/>
      <c r="AF96" s="553">
        <f t="shared" si="12"/>
        <v>41.55</v>
      </c>
      <c r="AG96" s="308">
        <f t="shared" si="33"/>
        <v>0</v>
      </c>
      <c r="AH96" s="694">
        <v>29.396999999999998</v>
      </c>
      <c r="AI96" s="717">
        <f t="shared" si="27"/>
        <v>35.276399999999995</v>
      </c>
      <c r="AJ96" s="731">
        <v>26.998000000000001</v>
      </c>
      <c r="AK96" s="897">
        <f>G96*(AE96+AJ96)+(AE96+AJ96)</f>
        <v>32.397600000000004</v>
      </c>
      <c r="AL96" s="723">
        <f>(AJ96-AH96)/AH96</f>
        <v>-8.1606966697281944E-2</v>
      </c>
      <c r="AM96" s="706"/>
      <c r="AN96" s="426" t="s">
        <v>663</v>
      </c>
      <c r="AO96" s="426"/>
      <c r="AP96" s="427">
        <v>162</v>
      </c>
      <c r="AQ96" s="445"/>
    </row>
    <row r="97" spans="1:43" s="54" customFormat="1" ht="50" customHeight="1" x14ac:dyDescent="0.2">
      <c r="A97" s="830"/>
      <c r="B97" s="924" t="s">
        <v>310</v>
      </c>
      <c r="C97" s="426" t="s">
        <v>238</v>
      </c>
      <c r="D97" s="509" t="s">
        <v>127</v>
      </c>
      <c r="E97" s="382" t="s">
        <v>346</v>
      </c>
      <c r="F97" s="383">
        <v>19.63</v>
      </c>
      <c r="G97" s="298">
        <v>0.2</v>
      </c>
      <c r="H97" s="448">
        <f t="shared" si="32"/>
        <v>23.555999999999997</v>
      </c>
      <c r="I97" s="449" t="s">
        <v>485</v>
      </c>
      <c r="J97" s="450">
        <v>20.503</v>
      </c>
      <c r="K97" s="451"/>
      <c r="L97" s="451">
        <f t="shared" si="5"/>
        <v>24.6036</v>
      </c>
      <c r="M97" s="447">
        <f t="shared" si="0"/>
        <v>4.447274579724917E-2</v>
      </c>
      <c r="N97" s="452">
        <v>21.748000000000001</v>
      </c>
      <c r="O97" s="453"/>
      <c r="P97" s="388">
        <f t="shared" si="6"/>
        <v>26.0976</v>
      </c>
      <c r="Q97" s="298">
        <f t="shared" si="7"/>
        <v>5.0602350875481678E-2</v>
      </c>
      <c r="R97" s="387">
        <v>21.748000000000001</v>
      </c>
      <c r="S97" s="387"/>
      <c r="T97" s="297">
        <f t="shared" si="24"/>
        <v>26.0976</v>
      </c>
      <c r="U97" s="298">
        <f t="shared" si="25"/>
        <v>0</v>
      </c>
      <c r="V97" s="387">
        <v>21.748000000000001</v>
      </c>
      <c r="W97" s="297"/>
      <c r="X97" s="297">
        <f t="shared" si="8"/>
        <v>26.0976</v>
      </c>
      <c r="Y97" s="298">
        <f t="shared" si="9"/>
        <v>0</v>
      </c>
      <c r="Z97" s="389">
        <v>21.748000000000001</v>
      </c>
      <c r="AA97" s="298"/>
      <c r="AB97" s="297">
        <f t="shared" si="10"/>
        <v>26.0976</v>
      </c>
      <c r="AC97" s="298">
        <f t="shared" si="11"/>
        <v>0</v>
      </c>
      <c r="AD97" s="390">
        <v>23.402999999999999</v>
      </c>
      <c r="AE97" s="298"/>
      <c r="AF97" s="553">
        <f t="shared" si="12"/>
        <v>28.083599999999997</v>
      </c>
      <c r="AG97" s="308">
        <f t="shared" si="33"/>
        <v>7.6098951627735764E-2</v>
      </c>
      <c r="AH97" s="694">
        <v>21.739000000000001</v>
      </c>
      <c r="AI97" s="717">
        <f t="shared" si="27"/>
        <v>26.0868</v>
      </c>
      <c r="AJ97" s="731">
        <v>21.739000000000001</v>
      </c>
      <c r="AK97" s="897">
        <f>G97*(AE97+AJ97)+(AE97+AJ97)</f>
        <v>26.0868</v>
      </c>
      <c r="AL97" s="723">
        <f>(AJ97-AH97)/AH97</f>
        <v>0</v>
      </c>
      <c r="AM97" s="706"/>
      <c r="AN97" s="426" t="s">
        <v>663</v>
      </c>
      <c r="AO97" s="426"/>
      <c r="AP97" s="427">
        <v>162</v>
      </c>
      <c r="AQ97" s="445"/>
    </row>
    <row r="98" spans="1:43" s="54" customFormat="1" ht="50" customHeight="1" x14ac:dyDescent="0.2">
      <c r="A98" s="830"/>
      <c r="B98" s="924" t="s">
        <v>311</v>
      </c>
      <c r="C98" s="426" t="s">
        <v>238</v>
      </c>
      <c r="D98" s="509" t="s">
        <v>128</v>
      </c>
      <c r="E98" s="382" t="s">
        <v>346</v>
      </c>
      <c r="F98" s="383">
        <v>15.89</v>
      </c>
      <c r="G98" s="298">
        <v>0.2</v>
      </c>
      <c r="H98" s="448">
        <f t="shared" si="32"/>
        <v>19.068000000000001</v>
      </c>
      <c r="I98" s="449" t="s">
        <v>485</v>
      </c>
      <c r="J98" s="450">
        <v>17.321000000000002</v>
      </c>
      <c r="K98" s="451"/>
      <c r="L98" s="451">
        <f t="shared" si="5"/>
        <v>20.785200000000003</v>
      </c>
      <c r="M98" s="447">
        <f t="shared" si="0"/>
        <v>9.0056639395846502E-2</v>
      </c>
      <c r="N98" s="452">
        <v>18.367000000000001</v>
      </c>
      <c r="O98" s="453"/>
      <c r="P98" s="388">
        <f t="shared" si="6"/>
        <v>22.040400000000002</v>
      </c>
      <c r="Q98" s="298">
        <f t="shared" si="7"/>
        <v>5.0324269191540094E-2</v>
      </c>
      <c r="R98" s="387">
        <v>18.367000000000001</v>
      </c>
      <c r="S98" s="387"/>
      <c r="T98" s="297">
        <f t="shared" si="24"/>
        <v>22.040400000000002</v>
      </c>
      <c r="U98" s="298">
        <f t="shared" si="25"/>
        <v>0</v>
      </c>
      <c r="V98" s="387">
        <v>18.367000000000001</v>
      </c>
      <c r="W98" s="297"/>
      <c r="X98" s="297">
        <f t="shared" si="8"/>
        <v>22.040400000000002</v>
      </c>
      <c r="Y98" s="298">
        <f t="shared" si="9"/>
        <v>0</v>
      </c>
      <c r="Z98" s="389">
        <v>18.367000000000001</v>
      </c>
      <c r="AA98" s="298"/>
      <c r="AB98" s="297">
        <f t="shared" si="10"/>
        <v>22.040400000000002</v>
      </c>
      <c r="AC98" s="298">
        <f t="shared" si="11"/>
        <v>0</v>
      </c>
      <c r="AD98" s="390">
        <v>19.021999999999998</v>
      </c>
      <c r="AE98" s="298"/>
      <c r="AF98" s="553">
        <f t="shared" si="12"/>
        <v>22.8264</v>
      </c>
      <c r="AG98" s="308">
        <f t="shared" si="33"/>
        <v>3.5661784722600183E-2</v>
      </c>
      <c r="AH98" s="694">
        <v>16.164000000000001</v>
      </c>
      <c r="AI98" s="717">
        <f t="shared" si="27"/>
        <v>19.396800000000002</v>
      </c>
      <c r="AJ98" s="731">
        <v>14.839</v>
      </c>
      <c r="AK98" s="897">
        <f>G98*(AE98+AJ98)+(AE98+AJ98)</f>
        <v>17.806800000000003</v>
      </c>
      <c r="AL98" s="723">
        <f>(AJ98-AH98)/AH98</f>
        <v>-8.1972284088097064E-2</v>
      </c>
      <c r="AM98" s="706"/>
      <c r="AN98" s="426" t="s">
        <v>663</v>
      </c>
      <c r="AO98" s="426"/>
      <c r="AP98" s="427">
        <v>164</v>
      </c>
      <c r="AQ98" s="445"/>
    </row>
    <row r="99" spans="1:43" s="54" customFormat="1" ht="50" customHeight="1" x14ac:dyDescent="0.2">
      <c r="A99" s="830"/>
      <c r="B99" s="924" t="s">
        <v>312</v>
      </c>
      <c r="C99" s="426" t="s">
        <v>238</v>
      </c>
      <c r="D99" s="549" t="s">
        <v>495</v>
      </c>
      <c r="E99" s="382" t="s">
        <v>346</v>
      </c>
      <c r="F99" s="383">
        <v>19.79</v>
      </c>
      <c r="G99" s="298">
        <v>0.2</v>
      </c>
      <c r="H99" s="448">
        <f t="shared" si="32"/>
        <v>23.747999999999998</v>
      </c>
      <c r="I99" s="449" t="s">
        <v>485</v>
      </c>
      <c r="J99" s="450">
        <v>21.56</v>
      </c>
      <c r="K99" s="451"/>
      <c r="L99" s="451">
        <f t="shared" si="5"/>
        <v>25.872</v>
      </c>
      <c r="M99" s="447">
        <f t="shared" ref="M99:M100" si="34">((J99+K99)-F99)/F99</f>
        <v>8.9439110661950469E-2</v>
      </c>
      <c r="N99" s="452">
        <v>22.036999999999999</v>
      </c>
      <c r="O99" s="453"/>
      <c r="P99" s="388">
        <f t="shared" si="6"/>
        <v>26.444399999999998</v>
      </c>
      <c r="Q99" s="298">
        <f t="shared" si="7"/>
        <v>1.8436920222634521E-2</v>
      </c>
      <c r="R99" s="387">
        <v>22.036999999999999</v>
      </c>
      <c r="S99" s="387"/>
      <c r="T99" s="297">
        <f t="shared" ref="T99:T100" si="35">G99*(S99+R99)+(R99+S99)</f>
        <v>26.444399999999998</v>
      </c>
      <c r="U99" s="298">
        <f t="shared" si="25"/>
        <v>0</v>
      </c>
      <c r="V99" s="387">
        <v>22.036999999999999</v>
      </c>
      <c r="W99" s="297"/>
      <c r="X99" s="297">
        <f t="shared" si="8"/>
        <v>26.444399999999998</v>
      </c>
      <c r="Y99" s="298">
        <f t="shared" si="9"/>
        <v>0</v>
      </c>
      <c r="Z99" s="389">
        <v>22.036999999999999</v>
      </c>
      <c r="AA99" s="298"/>
      <c r="AB99" s="297">
        <f t="shared" si="10"/>
        <v>26.444399999999998</v>
      </c>
      <c r="AC99" s="298">
        <f t="shared" si="11"/>
        <v>0</v>
      </c>
      <c r="AD99" s="390">
        <v>22.829000000000001</v>
      </c>
      <c r="AE99" s="298"/>
      <c r="AF99" s="553">
        <f t="shared" si="12"/>
        <v>27.3948</v>
      </c>
      <c r="AG99" s="308">
        <f t="shared" si="33"/>
        <v>3.5939556200934863E-2</v>
      </c>
      <c r="AH99" s="694">
        <v>19.385999999999999</v>
      </c>
      <c r="AI99" s="717">
        <f t="shared" si="27"/>
        <v>23.263199999999998</v>
      </c>
      <c r="AJ99" s="731">
        <v>17.788</v>
      </c>
      <c r="AK99" s="897">
        <f>G99*(AE99+AJ99)+(AE99+AJ99)</f>
        <v>21.345600000000001</v>
      </c>
      <c r="AL99" s="723">
        <f>(AJ99-AH99)/AH99</f>
        <v>-8.2430620035076813E-2</v>
      </c>
      <c r="AM99" s="706"/>
      <c r="AN99" s="426" t="s">
        <v>663</v>
      </c>
      <c r="AO99" s="426"/>
      <c r="AP99" s="427">
        <v>164</v>
      </c>
      <c r="AQ99" s="445"/>
    </row>
    <row r="100" spans="1:43" s="54" customFormat="1" ht="50" customHeight="1" x14ac:dyDescent="0.2">
      <c r="A100" s="830"/>
      <c r="B100" s="924" t="s">
        <v>313</v>
      </c>
      <c r="C100" s="426" t="s">
        <v>238</v>
      </c>
      <c r="D100" s="549" t="s">
        <v>468</v>
      </c>
      <c r="E100" s="382" t="s">
        <v>346</v>
      </c>
      <c r="F100" s="383">
        <v>30.83</v>
      </c>
      <c r="G100" s="298">
        <v>0.2</v>
      </c>
      <c r="H100" s="448">
        <f t="shared" ref="H100" si="36">F100*1.2</f>
        <v>36.995999999999995</v>
      </c>
      <c r="I100" s="449" t="s">
        <v>485</v>
      </c>
      <c r="J100" s="450">
        <v>33.615000000000002</v>
      </c>
      <c r="K100" s="451"/>
      <c r="L100" s="451">
        <f t="shared" si="5"/>
        <v>40.338000000000001</v>
      </c>
      <c r="M100" s="447">
        <f t="shared" si="34"/>
        <v>9.0334090171910603E-2</v>
      </c>
      <c r="N100" s="452">
        <v>34.906999999999996</v>
      </c>
      <c r="O100" s="453"/>
      <c r="P100" s="388">
        <f t="shared" ref="P100:P127" si="37">(G100*(N100+O100)+(N100+O100))</f>
        <v>41.888399999999997</v>
      </c>
      <c r="Q100" s="298">
        <f t="shared" ref="Q100" si="38">(N100-J100)/L100</f>
        <v>3.2029351975804317E-2</v>
      </c>
      <c r="R100" s="387">
        <v>34.906999999999996</v>
      </c>
      <c r="S100" s="387"/>
      <c r="T100" s="297">
        <f t="shared" si="35"/>
        <v>41.888399999999997</v>
      </c>
      <c r="U100" s="298">
        <f t="shared" ref="U100:U127" si="39">(R100-N100)/N100</f>
        <v>0</v>
      </c>
      <c r="V100" s="387">
        <v>34.906999999999996</v>
      </c>
      <c r="W100" s="297"/>
      <c r="X100" s="297">
        <f t="shared" ref="X100:X127" si="40">G100*(W100+V100)+(V100+W100)</f>
        <v>41.888399999999997</v>
      </c>
      <c r="Y100" s="298">
        <f t="shared" ref="Y100" si="41">(V100-R100)/R100</f>
        <v>0</v>
      </c>
      <c r="Z100" s="389">
        <v>34.906999999999996</v>
      </c>
      <c r="AA100" s="298"/>
      <c r="AB100" s="297">
        <f t="shared" ref="AB100:AB128" si="42">G100*(AA100+Z100)+(Z100+AA100)</f>
        <v>41.888399999999997</v>
      </c>
      <c r="AC100" s="298">
        <f t="shared" ref="AC100:AC127" si="43">(Z100-V100)/V100</f>
        <v>0</v>
      </c>
      <c r="AD100" s="390">
        <v>35.469000000000001</v>
      </c>
      <c r="AE100" s="298"/>
      <c r="AF100" s="553">
        <f t="shared" ref="AF100:AF130" si="44">G100*(AE100+AD100)+(AD100+AE100)</f>
        <v>42.562800000000003</v>
      </c>
      <c r="AG100" s="308">
        <f t="shared" si="33"/>
        <v>1.6099922651617291E-2</v>
      </c>
      <c r="AH100" s="694">
        <v>30.113</v>
      </c>
      <c r="AI100" s="717">
        <f t="shared" si="27"/>
        <v>36.135599999999997</v>
      </c>
      <c r="AJ100" s="731">
        <v>27.649000000000001</v>
      </c>
      <c r="AK100" s="897">
        <f>G100*(AE100+AJ100)+(AE100+AJ100)</f>
        <v>33.178800000000003</v>
      </c>
      <c r="AL100" s="723">
        <f>(AJ100-AH100)/AH100</f>
        <v>-8.1825125361139658E-2</v>
      </c>
      <c r="AM100" s="706"/>
      <c r="AN100" s="426" t="s">
        <v>663</v>
      </c>
      <c r="AO100" s="426" t="s">
        <v>402</v>
      </c>
      <c r="AP100" s="427">
        <v>164</v>
      </c>
      <c r="AQ100" s="445"/>
    </row>
    <row r="101" spans="1:43" s="54" customFormat="1" ht="50" customHeight="1" x14ac:dyDescent="0.2">
      <c r="A101" s="830"/>
      <c r="B101" s="925" t="s">
        <v>635</v>
      </c>
      <c r="C101" s="445" t="s">
        <v>238</v>
      </c>
      <c r="D101" s="416">
        <v>260129</v>
      </c>
      <c r="E101" s="416" t="s">
        <v>636</v>
      </c>
      <c r="F101" s="416"/>
      <c r="G101" s="547">
        <v>0.2</v>
      </c>
      <c r="H101" s="445"/>
      <c r="I101" s="445"/>
      <c r="J101" s="613"/>
      <c r="K101" s="445"/>
      <c r="L101" s="445"/>
      <c r="M101" s="445"/>
      <c r="N101" s="614"/>
      <c r="O101" s="615"/>
      <c r="P101" s="388"/>
      <c r="Q101" s="298"/>
      <c r="R101" s="387"/>
      <c r="S101" s="387"/>
      <c r="T101" s="297"/>
      <c r="U101" s="298"/>
      <c r="V101" s="387"/>
      <c r="W101" s="297"/>
      <c r="X101" s="297">
        <f t="shared" si="40"/>
        <v>0</v>
      </c>
      <c r="Y101" s="298"/>
      <c r="Z101" s="389"/>
      <c r="AA101" s="298"/>
      <c r="AB101" s="297">
        <f t="shared" si="42"/>
        <v>0</v>
      </c>
      <c r="AC101" s="298"/>
      <c r="AD101" s="390">
        <v>43.171999999999997</v>
      </c>
      <c r="AE101" s="298"/>
      <c r="AF101" s="553">
        <f t="shared" si="44"/>
        <v>51.806399999999996</v>
      </c>
      <c r="AG101" s="363" t="s">
        <v>539</v>
      </c>
      <c r="AH101" s="694">
        <v>38.847999999999999</v>
      </c>
      <c r="AI101" s="717">
        <f t="shared" si="27"/>
        <v>46.617599999999996</v>
      </c>
      <c r="AJ101" s="731">
        <v>35.679000000000002</v>
      </c>
      <c r="AK101" s="897">
        <f>G101*(AE101+AJ101)+(AE101+AJ101)</f>
        <v>42.814800000000005</v>
      </c>
      <c r="AL101" s="723">
        <f>(AJ101-AH101)/AH101</f>
        <v>-8.1574341021416724E-2</v>
      </c>
      <c r="AM101" s="712"/>
      <c r="AN101" s="426" t="s">
        <v>663</v>
      </c>
      <c r="AO101" s="445"/>
      <c r="AP101" s="445">
        <v>218</v>
      </c>
      <c r="AQ101" s="445"/>
    </row>
    <row r="102" spans="1:43" s="54" customFormat="1" ht="50" customHeight="1" x14ac:dyDescent="0.2">
      <c r="A102" s="830"/>
      <c r="B102" s="924" t="s">
        <v>314</v>
      </c>
      <c r="C102" s="426" t="s">
        <v>370</v>
      </c>
      <c r="D102" s="509" t="s">
        <v>372</v>
      </c>
      <c r="E102" s="382" t="s">
        <v>371</v>
      </c>
      <c r="F102" s="383">
        <v>42.177999999999997</v>
      </c>
      <c r="G102" s="298">
        <v>0.2</v>
      </c>
      <c r="H102" s="484">
        <f t="shared" ref="H102:H103" si="45">F102*1.2</f>
        <v>50.613599999999998</v>
      </c>
      <c r="I102" s="385" t="s">
        <v>486</v>
      </c>
      <c r="J102" s="485">
        <v>41.497999999999998</v>
      </c>
      <c r="K102" s="486">
        <v>0.68</v>
      </c>
      <c r="L102" s="383">
        <f t="shared" ref="L102:L127" si="46">(G102*(J102+K102))+(J102+K102)</f>
        <v>50.613599999999998</v>
      </c>
      <c r="M102" s="298">
        <f>((J102+K102)-F102)/F102</f>
        <v>0</v>
      </c>
      <c r="N102" s="387">
        <v>41.497999999999998</v>
      </c>
      <c r="O102" s="297">
        <v>0.68</v>
      </c>
      <c r="P102" s="388">
        <f t="shared" si="37"/>
        <v>50.613599999999998</v>
      </c>
      <c r="Q102" s="298">
        <f t="shared" ref="Q102:Q127" si="47">(P102-L102)/L102</f>
        <v>0</v>
      </c>
      <c r="R102" s="387">
        <v>41.497999999999998</v>
      </c>
      <c r="S102" s="387">
        <v>0.68</v>
      </c>
      <c r="T102" s="297">
        <f t="shared" ref="T102:T111" si="48">G102*(S102+R102)+(R102+S102)</f>
        <v>50.613599999999998</v>
      </c>
      <c r="U102" s="298">
        <f t="shared" si="39"/>
        <v>0</v>
      </c>
      <c r="V102" s="387">
        <v>41.497999999999998</v>
      </c>
      <c r="W102" s="297">
        <v>0.68</v>
      </c>
      <c r="X102" s="297">
        <f t="shared" si="40"/>
        <v>50.613599999999998</v>
      </c>
      <c r="Y102" s="298">
        <f>(V102-R102)/R102</f>
        <v>0</v>
      </c>
      <c r="Z102" s="389">
        <v>50.02</v>
      </c>
      <c r="AA102" s="297">
        <v>0.69</v>
      </c>
      <c r="AB102" s="297">
        <f t="shared" si="42"/>
        <v>60.852000000000004</v>
      </c>
      <c r="AC102" s="298">
        <f t="shared" si="43"/>
        <v>0.2053592944238278</v>
      </c>
      <c r="AD102" s="390">
        <v>45.579000000000001</v>
      </c>
      <c r="AE102" s="297">
        <v>0.69</v>
      </c>
      <c r="AF102" s="553">
        <f t="shared" si="44"/>
        <v>55.522799999999997</v>
      </c>
      <c r="AG102" s="308">
        <f t="shared" si="33"/>
        <v>-8.8784486205517835E-2</v>
      </c>
      <c r="AH102" s="694">
        <v>45.579000000000001</v>
      </c>
      <c r="AI102" s="717">
        <f t="shared" si="27"/>
        <v>55.522799999999997</v>
      </c>
      <c r="AJ102" s="731">
        <v>45.579000000000001</v>
      </c>
      <c r="AK102" s="897">
        <f>G102*(AE102+AJ102)+(AE102+AJ102)</f>
        <v>55.522799999999997</v>
      </c>
      <c r="AL102" s="723">
        <f>(AJ102-AH102)/AH102</f>
        <v>0</v>
      </c>
      <c r="AM102" s="706"/>
      <c r="AN102" s="426" t="s">
        <v>438</v>
      </c>
      <c r="AO102" s="426" t="s">
        <v>439</v>
      </c>
      <c r="AP102" s="427">
        <v>58</v>
      </c>
      <c r="AQ102" s="445"/>
    </row>
    <row r="103" spans="1:43" s="54" customFormat="1" ht="50" customHeight="1" x14ac:dyDescent="0.2">
      <c r="A103" s="830"/>
      <c r="B103" s="924" t="s">
        <v>315</v>
      </c>
      <c r="C103" s="426" t="s">
        <v>370</v>
      </c>
      <c r="D103" s="509" t="s">
        <v>129</v>
      </c>
      <c r="E103" s="382" t="s">
        <v>373</v>
      </c>
      <c r="F103" s="383">
        <v>36.026000000000003</v>
      </c>
      <c r="G103" s="298">
        <v>0.2</v>
      </c>
      <c r="H103" s="484">
        <f t="shared" si="45"/>
        <v>43.231200000000001</v>
      </c>
      <c r="I103" s="385" t="s">
        <v>482</v>
      </c>
      <c r="J103" s="485">
        <v>35.536000000000001</v>
      </c>
      <c r="K103" s="486">
        <v>0.49</v>
      </c>
      <c r="L103" s="383">
        <f t="shared" si="46"/>
        <v>43.231200000000001</v>
      </c>
      <c r="M103" s="298">
        <f t="shared" ref="M103:M110" si="49">((J103+K103)-F103)/F103</f>
        <v>0</v>
      </c>
      <c r="N103" s="387">
        <v>35.536000000000001</v>
      </c>
      <c r="O103" s="297">
        <v>0.49</v>
      </c>
      <c r="P103" s="388">
        <f t="shared" si="37"/>
        <v>43.231200000000001</v>
      </c>
      <c r="Q103" s="298">
        <f t="shared" si="47"/>
        <v>0</v>
      </c>
      <c r="R103" s="387">
        <v>35.536000000000001</v>
      </c>
      <c r="S103" s="387">
        <v>0.49</v>
      </c>
      <c r="T103" s="297">
        <f t="shared" si="48"/>
        <v>43.231200000000001</v>
      </c>
      <c r="U103" s="298">
        <f t="shared" si="39"/>
        <v>0</v>
      </c>
      <c r="V103" s="387">
        <v>35.536000000000001</v>
      </c>
      <c r="W103" s="297">
        <v>0.49</v>
      </c>
      <c r="X103" s="297">
        <f t="shared" si="40"/>
        <v>43.231200000000001</v>
      </c>
      <c r="Y103" s="298">
        <f>(V103-R103)/R103</f>
        <v>0</v>
      </c>
      <c r="Z103" s="389">
        <v>46.612000000000002</v>
      </c>
      <c r="AA103" s="297">
        <v>0.5</v>
      </c>
      <c r="AB103" s="297">
        <f t="shared" si="42"/>
        <v>56.534400000000005</v>
      </c>
      <c r="AC103" s="298">
        <f t="shared" si="43"/>
        <v>0.31168392615938767</v>
      </c>
      <c r="AD103" s="390">
        <v>46.612000000000002</v>
      </c>
      <c r="AE103" s="297">
        <v>0.5</v>
      </c>
      <c r="AF103" s="553">
        <f t="shared" si="44"/>
        <v>56.534400000000005</v>
      </c>
      <c r="AG103" s="308">
        <f t="shared" si="33"/>
        <v>0</v>
      </c>
      <c r="AH103" s="694">
        <v>46.612000000000002</v>
      </c>
      <c r="AI103" s="717">
        <f t="shared" si="27"/>
        <v>56.534400000000005</v>
      </c>
      <c r="AJ103" s="731">
        <v>46.612000000000002</v>
      </c>
      <c r="AK103" s="897">
        <f>G103*(AE103+AJ103)+(AE103+AJ103)</f>
        <v>56.534400000000005</v>
      </c>
      <c r="AL103" s="723">
        <f>(AJ103-AH103)/AH103</f>
        <v>0</v>
      </c>
      <c r="AM103" s="706"/>
      <c r="AN103" s="426" t="s">
        <v>438</v>
      </c>
      <c r="AO103" s="426" t="s">
        <v>439</v>
      </c>
      <c r="AP103" s="427" t="s">
        <v>249</v>
      </c>
      <c r="AQ103" s="445"/>
    </row>
    <row r="104" spans="1:43" s="54" customFormat="1" ht="50" customHeight="1" x14ac:dyDescent="0.2">
      <c r="A104" s="830"/>
      <c r="B104" s="924" t="s">
        <v>222</v>
      </c>
      <c r="C104" s="426" t="s">
        <v>239</v>
      </c>
      <c r="D104" s="509" t="s">
        <v>97</v>
      </c>
      <c r="E104" s="382" t="s">
        <v>343</v>
      </c>
      <c r="F104" s="383">
        <v>11.24</v>
      </c>
      <c r="G104" s="298">
        <v>0.2</v>
      </c>
      <c r="H104" s="616">
        <v>13.38</v>
      </c>
      <c r="I104" s="449" t="s">
        <v>487</v>
      </c>
      <c r="J104" s="450">
        <v>12.252000000000001</v>
      </c>
      <c r="K104" s="451"/>
      <c r="L104" s="451">
        <f t="shared" si="46"/>
        <v>14.702400000000001</v>
      </c>
      <c r="M104" s="447">
        <f t="shared" si="49"/>
        <v>9.003558718861214E-2</v>
      </c>
      <c r="N104" s="452">
        <v>14.089</v>
      </c>
      <c r="O104" s="453"/>
      <c r="P104" s="388">
        <f t="shared" si="37"/>
        <v>16.9068</v>
      </c>
      <c r="Q104" s="298">
        <f t="shared" si="47"/>
        <v>0.14993470453803459</v>
      </c>
      <c r="R104" s="387">
        <v>16.201000000000001</v>
      </c>
      <c r="S104" s="387"/>
      <c r="T104" s="297">
        <f t="shared" si="48"/>
        <v>19.441200000000002</v>
      </c>
      <c r="U104" s="298">
        <f t="shared" si="39"/>
        <v>0.14990418056639931</v>
      </c>
      <c r="V104" s="387">
        <v>16.201000000000001</v>
      </c>
      <c r="W104" s="297"/>
      <c r="X104" s="297">
        <f t="shared" si="40"/>
        <v>19.441200000000002</v>
      </c>
      <c r="Y104" s="298">
        <f>(V104-R104)/R104</f>
        <v>0</v>
      </c>
      <c r="Z104" s="389">
        <v>20.251999999999999</v>
      </c>
      <c r="AA104" s="298"/>
      <c r="AB104" s="297">
        <f t="shared" si="42"/>
        <v>24.302399999999999</v>
      </c>
      <c r="AC104" s="298">
        <f t="shared" si="43"/>
        <v>0.25004629343867651</v>
      </c>
      <c r="AD104" s="390">
        <v>20.251999999999999</v>
      </c>
      <c r="AE104" s="298"/>
      <c r="AF104" s="553">
        <f t="shared" si="44"/>
        <v>24.302399999999999</v>
      </c>
      <c r="AG104" s="308">
        <f t="shared" si="33"/>
        <v>0</v>
      </c>
      <c r="AH104" s="694">
        <v>18.437000000000001</v>
      </c>
      <c r="AI104" s="717">
        <f t="shared" si="27"/>
        <v>22.124400000000001</v>
      </c>
      <c r="AJ104" s="731">
        <v>18.437000000000001</v>
      </c>
      <c r="AK104" s="897">
        <f>G104*(AE104+AJ104)+(AE104+AJ104)</f>
        <v>22.124400000000001</v>
      </c>
      <c r="AL104" s="723">
        <f>(AJ104-AH104)/AH104</f>
        <v>0</v>
      </c>
      <c r="AM104" s="706"/>
      <c r="AN104" s="426"/>
      <c r="AO104" s="426"/>
      <c r="AP104" s="427">
        <v>37</v>
      </c>
      <c r="AQ104" s="445"/>
    </row>
    <row r="105" spans="1:43" s="54" customFormat="1" ht="50" customHeight="1" x14ac:dyDescent="0.2">
      <c r="A105" s="830"/>
      <c r="B105" s="924" t="s">
        <v>316</v>
      </c>
      <c r="C105" s="426" t="s">
        <v>237</v>
      </c>
      <c r="D105" s="509" t="s">
        <v>130</v>
      </c>
      <c r="E105" s="382" t="s">
        <v>375</v>
      </c>
      <c r="F105" s="383">
        <v>82.891999999999996</v>
      </c>
      <c r="G105" s="298">
        <v>0.2</v>
      </c>
      <c r="H105" s="617">
        <v>96.108000000000004</v>
      </c>
      <c r="I105" s="618" t="s">
        <v>485</v>
      </c>
      <c r="J105" s="849" t="s">
        <v>499</v>
      </c>
      <c r="K105" s="849"/>
      <c r="L105" s="849"/>
      <c r="M105" s="849"/>
      <c r="N105" s="619"/>
      <c r="O105" s="620"/>
      <c r="P105" s="388"/>
      <c r="Q105" s="298"/>
      <c r="R105" s="387"/>
      <c r="S105" s="387"/>
      <c r="T105" s="297">
        <f t="shared" si="48"/>
        <v>0</v>
      </c>
      <c r="U105" s="298" t="e">
        <f t="shared" si="39"/>
        <v>#DIV/0!</v>
      </c>
      <c r="V105" s="387"/>
      <c r="W105" s="297"/>
      <c r="X105" s="297">
        <f t="shared" si="40"/>
        <v>0</v>
      </c>
      <c r="Y105" s="298"/>
      <c r="Z105" s="389"/>
      <c r="AA105" s="298"/>
      <c r="AB105" s="297">
        <f t="shared" si="42"/>
        <v>0</v>
      </c>
      <c r="AC105" s="298"/>
      <c r="AD105" s="390"/>
      <c r="AE105" s="298"/>
      <c r="AF105" s="553"/>
      <c r="AG105" s="308"/>
      <c r="AH105" s="694"/>
      <c r="AI105" s="717">
        <f t="shared" si="27"/>
        <v>0</v>
      </c>
      <c r="AJ105" s="731"/>
      <c r="AK105" s="897">
        <f>G105*(AE105+AJ105)+(AE105+AJ105)</f>
        <v>0</v>
      </c>
      <c r="AL105" s="723" t="e">
        <f>(AJ105-AH105)/AH105</f>
        <v>#DIV/0!</v>
      </c>
      <c r="AM105" s="710" t="s">
        <v>248</v>
      </c>
      <c r="AN105" s="426" t="s">
        <v>405</v>
      </c>
      <c r="AO105" s="426"/>
      <c r="AP105" s="427">
        <v>30</v>
      </c>
      <c r="AQ105" s="445"/>
    </row>
    <row r="106" spans="1:43" s="54" customFormat="1" ht="50" customHeight="1" x14ac:dyDescent="0.2">
      <c r="A106" s="830"/>
      <c r="B106" s="924" t="s">
        <v>317</v>
      </c>
      <c r="C106" s="426" t="s">
        <v>237</v>
      </c>
      <c r="D106" s="509" t="s">
        <v>131</v>
      </c>
      <c r="E106" s="382" t="s">
        <v>153</v>
      </c>
      <c r="F106" s="383">
        <v>82.891000000000005</v>
      </c>
      <c r="G106" s="298">
        <v>0.2</v>
      </c>
      <c r="H106" s="617">
        <v>96.108000000000004</v>
      </c>
      <c r="I106" s="618" t="s">
        <v>485</v>
      </c>
      <c r="J106" s="849"/>
      <c r="K106" s="849"/>
      <c r="L106" s="849"/>
      <c r="M106" s="849"/>
      <c r="N106" s="619"/>
      <c r="O106" s="620"/>
      <c r="P106" s="388"/>
      <c r="Q106" s="298"/>
      <c r="R106" s="387"/>
      <c r="S106" s="387"/>
      <c r="T106" s="297">
        <f t="shared" si="48"/>
        <v>0</v>
      </c>
      <c r="U106" s="298" t="e">
        <f t="shared" si="39"/>
        <v>#DIV/0!</v>
      </c>
      <c r="V106" s="387"/>
      <c r="W106" s="297"/>
      <c r="X106" s="297">
        <f t="shared" si="40"/>
        <v>0</v>
      </c>
      <c r="Y106" s="298"/>
      <c r="Z106" s="389"/>
      <c r="AA106" s="298"/>
      <c r="AB106" s="297">
        <f t="shared" si="42"/>
        <v>0</v>
      </c>
      <c r="AC106" s="298"/>
      <c r="AD106" s="390"/>
      <c r="AE106" s="298"/>
      <c r="AF106" s="553"/>
      <c r="AG106" s="308"/>
      <c r="AH106" s="694"/>
      <c r="AI106" s="717">
        <f t="shared" si="27"/>
        <v>0</v>
      </c>
      <c r="AJ106" s="731"/>
      <c r="AK106" s="897">
        <f>G106*(AE106+AJ106)+(AE106+AJ106)</f>
        <v>0</v>
      </c>
      <c r="AL106" s="723" t="e">
        <f>(AJ106-AH106)/AH106</f>
        <v>#DIV/0!</v>
      </c>
      <c r="AM106" s="710" t="s">
        <v>248</v>
      </c>
      <c r="AN106" s="426" t="s">
        <v>405</v>
      </c>
      <c r="AO106" s="426"/>
      <c r="AP106" s="427">
        <v>30</v>
      </c>
      <c r="AQ106" s="445"/>
    </row>
    <row r="107" spans="1:43" s="54" customFormat="1" ht="50" customHeight="1" x14ac:dyDescent="0.2">
      <c r="A107" s="830"/>
      <c r="B107" s="924" t="s">
        <v>504</v>
      </c>
      <c r="C107" s="426" t="s">
        <v>237</v>
      </c>
      <c r="D107" s="509" t="s">
        <v>502</v>
      </c>
      <c r="E107" s="509" t="s">
        <v>503</v>
      </c>
      <c r="F107" s="509"/>
      <c r="G107" s="509" t="s">
        <v>509</v>
      </c>
      <c r="H107" s="446"/>
      <c r="I107" s="446"/>
      <c r="J107" s="446">
        <v>36.200000000000003</v>
      </c>
      <c r="K107" s="446"/>
      <c r="L107" s="446">
        <f>36.2*1.2</f>
        <v>43.440000000000005</v>
      </c>
      <c r="M107" s="446"/>
      <c r="N107" s="452">
        <v>36.200000000000003</v>
      </c>
      <c r="O107" s="453"/>
      <c r="P107" s="388">
        <f t="shared" si="37"/>
        <v>43.440000000000005</v>
      </c>
      <c r="Q107" s="298">
        <f t="shared" si="47"/>
        <v>0</v>
      </c>
      <c r="R107" s="387">
        <v>41.664000000000001</v>
      </c>
      <c r="S107" s="387"/>
      <c r="T107" s="297">
        <f t="shared" si="48"/>
        <v>49.9968</v>
      </c>
      <c r="U107" s="298">
        <f t="shared" si="39"/>
        <v>0.15093922651933697</v>
      </c>
      <c r="V107" s="387">
        <v>45.83</v>
      </c>
      <c r="W107" s="297"/>
      <c r="X107" s="297">
        <f t="shared" si="40"/>
        <v>54.995999999999995</v>
      </c>
      <c r="Y107" s="298">
        <f>(V107-R107)/R107</f>
        <v>9.9990399385560591E-2</v>
      </c>
      <c r="Z107" s="389">
        <v>45.83</v>
      </c>
      <c r="AA107" s="298"/>
      <c r="AB107" s="297">
        <f t="shared" si="42"/>
        <v>54.995999999999995</v>
      </c>
      <c r="AC107" s="298">
        <f t="shared" si="43"/>
        <v>0</v>
      </c>
      <c r="AD107" s="390">
        <v>41.033999999999999</v>
      </c>
      <c r="AE107" s="298"/>
      <c r="AF107" s="553">
        <f t="shared" si="44"/>
        <v>49.2408</v>
      </c>
      <c r="AG107" s="308">
        <f t="shared" si="33"/>
        <v>-0.10464761073532619</v>
      </c>
      <c r="AH107" s="694">
        <v>36.93</v>
      </c>
      <c r="AI107" s="717">
        <f t="shared" si="27"/>
        <v>44.316000000000003</v>
      </c>
      <c r="AJ107" s="731">
        <v>36.93</v>
      </c>
      <c r="AK107" s="897">
        <f>G107*(AE107+AJ107)+(AE107+AJ107)</f>
        <v>44.316000000000003</v>
      </c>
      <c r="AL107" s="723">
        <f>(AJ107-AH107)/AH107</f>
        <v>0</v>
      </c>
      <c r="AM107" s="710" t="s">
        <v>248</v>
      </c>
      <c r="AN107" s="426" t="s">
        <v>405</v>
      </c>
      <c r="AO107" s="426"/>
      <c r="AP107" s="427"/>
      <c r="AQ107" s="445"/>
    </row>
    <row r="108" spans="1:43" s="54" customFormat="1" ht="50" customHeight="1" x14ac:dyDescent="0.2">
      <c r="A108" s="830"/>
      <c r="B108" s="924" t="s">
        <v>318</v>
      </c>
      <c r="C108" s="426" t="s">
        <v>237</v>
      </c>
      <c r="D108" s="509" t="s">
        <v>132</v>
      </c>
      <c r="E108" s="382" t="s">
        <v>376</v>
      </c>
      <c r="F108" s="383">
        <v>88.707999999999998</v>
      </c>
      <c r="G108" s="298">
        <v>0.2</v>
      </c>
      <c r="H108" s="448">
        <v>102.85199999999999</v>
      </c>
      <c r="I108" s="449" t="s">
        <v>485</v>
      </c>
      <c r="J108" s="450">
        <v>108.47</v>
      </c>
      <c r="K108" s="451"/>
      <c r="L108" s="451">
        <f t="shared" si="46"/>
        <v>130.16399999999999</v>
      </c>
      <c r="M108" s="447">
        <f t="shared" si="49"/>
        <v>0.22277584885241467</v>
      </c>
      <c r="N108" s="452">
        <v>122.03100000000001</v>
      </c>
      <c r="O108" s="453"/>
      <c r="P108" s="388">
        <f t="shared" si="37"/>
        <v>146.43720000000002</v>
      </c>
      <c r="Q108" s="298">
        <f t="shared" si="47"/>
        <v>0.12502074306259819</v>
      </c>
      <c r="R108" s="387">
        <v>122.03100000000001</v>
      </c>
      <c r="S108" s="387"/>
      <c r="T108" s="297">
        <f t="shared" si="48"/>
        <v>146.43720000000002</v>
      </c>
      <c r="U108" s="298">
        <f t="shared" si="39"/>
        <v>0</v>
      </c>
      <c r="V108" s="387">
        <v>146.43700000000001</v>
      </c>
      <c r="W108" s="297"/>
      <c r="X108" s="297">
        <f t="shared" si="40"/>
        <v>175.7244</v>
      </c>
      <c r="Y108" s="298">
        <f>(V108-R108)/R108</f>
        <v>0.1999983610721866</v>
      </c>
      <c r="Z108" s="389">
        <v>146.43700000000001</v>
      </c>
      <c r="AA108" s="298"/>
      <c r="AB108" s="297">
        <f t="shared" si="42"/>
        <v>175.7244</v>
      </c>
      <c r="AC108" s="298">
        <f t="shared" si="43"/>
        <v>0</v>
      </c>
      <c r="AD108" s="390">
        <v>144.184</v>
      </c>
      <c r="AE108" s="298"/>
      <c r="AF108" s="553">
        <f t="shared" si="44"/>
        <v>173.02080000000001</v>
      </c>
      <c r="AG108" s="308">
        <f t="shared" si="33"/>
        <v>-1.5385455861565138E-2</v>
      </c>
      <c r="AH108" s="694">
        <v>138.93600000000001</v>
      </c>
      <c r="AI108" s="717">
        <f t="shared" si="27"/>
        <v>166.72320000000002</v>
      </c>
      <c r="AJ108" s="731">
        <v>131.072</v>
      </c>
      <c r="AK108" s="897">
        <f>G108*(AE108+AJ108)+(AE108+AJ108)</f>
        <v>157.28640000000001</v>
      </c>
      <c r="AL108" s="723">
        <f>(AJ108-AH108)/AH108</f>
        <v>-5.6601600737030029E-2</v>
      </c>
      <c r="AM108" s="710" t="s">
        <v>248</v>
      </c>
      <c r="AN108" s="426" t="s">
        <v>405</v>
      </c>
      <c r="AO108" s="426"/>
      <c r="AP108" s="427">
        <v>30</v>
      </c>
      <c r="AQ108" s="445"/>
    </row>
    <row r="109" spans="1:43" s="54" customFormat="1" ht="50" customHeight="1" x14ac:dyDescent="0.2">
      <c r="A109" s="830"/>
      <c r="B109" s="924" t="s">
        <v>319</v>
      </c>
      <c r="C109" s="426" t="s">
        <v>237</v>
      </c>
      <c r="D109" s="509" t="s">
        <v>133</v>
      </c>
      <c r="E109" s="382" t="s">
        <v>153</v>
      </c>
      <c r="F109" s="383">
        <v>58.280999999999999</v>
      </c>
      <c r="G109" s="298">
        <v>0.2</v>
      </c>
      <c r="H109" s="448">
        <v>67.572000000000003</v>
      </c>
      <c r="I109" s="449" t="s">
        <v>485</v>
      </c>
      <c r="J109" s="450">
        <v>71.28</v>
      </c>
      <c r="K109" s="451"/>
      <c r="L109" s="451">
        <f t="shared" si="46"/>
        <v>85.536000000000001</v>
      </c>
      <c r="M109" s="447">
        <f t="shared" si="49"/>
        <v>0.22304009883152318</v>
      </c>
      <c r="N109" s="452">
        <v>80.19</v>
      </c>
      <c r="O109" s="453"/>
      <c r="P109" s="388">
        <f t="shared" si="37"/>
        <v>96.227999999999994</v>
      </c>
      <c r="Q109" s="298">
        <f t="shared" si="47"/>
        <v>0.12499999999999992</v>
      </c>
      <c r="R109" s="387">
        <v>80.19</v>
      </c>
      <c r="S109" s="387"/>
      <c r="T109" s="297">
        <f t="shared" si="48"/>
        <v>96.227999999999994</v>
      </c>
      <c r="U109" s="298">
        <f t="shared" si="39"/>
        <v>0</v>
      </c>
      <c r="V109" s="387">
        <v>96.227999999999994</v>
      </c>
      <c r="W109" s="297"/>
      <c r="X109" s="297">
        <f t="shared" si="40"/>
        <v>115.47359999999999</v>
      </c>
      <c r="Y109" s="298">
        <f>(V109-R109)/R109</f>
        <v>0.19999999999999996</v>
      </c>
      <c r="Z109" s="389">
        <v>96.227999999999994</v>
      </c>
      <c r="AA109" s="298"/>
      <c r="AB109" s="297">
        <f t="shared" si="42"/>
        <v>115.47359999999999</v>
      </c>
      <c r="AC109" s="298">
        <f t="shared" si="43"/>
        <v>0</v>
      </c>
      <c r="AD109" s="390">
        <v>94.744</v>
      </c>
      <c r="AE109" s="298"/>
      <c r="AF109" s="553">
        <f t="shared" si="44"/>
        <v>113.69280000000001</v>
      </c>
      <c r="AG109" s="308">
        <f t="shared" si="33"/>
        <v>-1.5421706779731417E-2</v>
      </c>
      <c r="AH109" s="694">
        <v>91.304000000000002</v>
      </c>
      <c r="AI109" s="717">
        <f t="shared" si="27"/>
        <v>109.56480000000001</v>
      </c>
      <c r="AJ109" s="731">
        <v>86.135999999999996</v>
      </c>
      <c r="AK109" s="897">
        <f>G109*(AE109+AJ109)+(AE109+AJ109)</f>
        <v>103.36319999999999</v>
      </c>
      <c r="AL109" s="723">
        <f>(AJ109-AH109)/AH109</f>
        <v>-5.6602120389030119E-2</v>
      </c>
      <c r="AM109" s="710" t="s">
        <v>248</v>
      </c>
      <c r="AN109" s="426" t="s">
        <v>405</v>
      </c>
      <c r="AO109" s="426"/>
      <c r="AP109" s="427">
        <v>30</v>
      </c>
      <c r="AQ109" s="445"/>
    </row>
    <row r="110" spans="1:43" s="54" customFormat="1" ht="50" customHeight="1" x14ac:dyDescent="0.2">
      <c r="A110" s="830"/>
      <c r="B110" s="924" t="s">
        <v>320</v>
      </c>
      <c r="C110" s="426" t="s">
        <v>377</v>
      </c>
      <c r="D110" s="509" t="s">
        <v>134</v>
      </c>
      <c r="E110" s="382" t="s">
        <v>153</v>
      </c>
      <c r="F110" s="383">
        <v>24.315999999999999</v>
      </c>
      <c r="G110" s="298">
        <v>0.2</v>
      </c>
      <c r="H110" s="484">
        <f t="shared" ref="H110:H111" si="50">F110*1.2</f>
        <v>29.179199999999998</v>
      </c>
      <c r="I110" s="385" t="s">
        <v>485</v>
      </c>
      <c r="J110" s="485">
        <v>27.962</v>
      </c>
      <c r="K110" s="486"/>
      <c r="L110" s="383">
        <f t="shared" si="46"/>
        <v>33.554400000000001</v>
      </c>
      <c r="M110" s="298">
        <f t="shared" si="49"/>
        <v>0.14994242474091138</v>
      </c>
      <c r="N110" s="387">
        <v>27.962</v>
      </c>
      <c r="O110" s="297"/>
      <c r="P110" s="388">
        <f t="shared" si="37"/>
        <v>33.554400000000001</v>
      </c>
      <c r="Q110" s="298">
        <f t="shared" si="47"/>
        <v>0</v>
      </c>
      <c r="R110" s="387">
        <v>30.195</v>
      </c>
      <c r="S110" s="387"/>
      <c r="T110" s="297">
        <f t="shared" si="48"/>
        <v>36.234000000000002</v>
      </c>
      <c r="U110" s="298">
        <f t="shared" si="39"/>
        <v>7.9858379228953599E-2</v>
      </c>
      <c r="V110" s="387">
        <v>33.817999999999998</v>
      </c>
      <c r="W110" s="297"/>
      <c r="X110" s="297">
        <f t="shared" si="40"/>
        <v>40.581599999999995</v>
      </c>
      <c r="Y110" s="298">
        <f>(V110-R110)/R110</f>
        <v>0.11998675277363793</v>
      </c>
      <c r="Z110" s="389">
        <v>33.817999999999998</v>
      </c>
      <c r="AA110" s="298"/>
      <c r="AB110" s="297">
        <f t="shared" si="42"/>
        <v>40.581599999999995</v>
      </c>
      <c r="AC110" s="298">
        <f t="shared" si="43"/>
        <v>0</v>
      </c>
      <c r="AD110" s="390">
        <v>33.817999999999998</v>
      </c>
      <c r="AE110" s="298"/>
      <c r="AF110" s="553">
        <f t="shared" si="44"/>
        <v>40.581599999999995</v>
      </c>
      <c r="AG110" s="308">
        <f t="shared" si="33"/>
        <v>0</v>
      </c>
      <c r="AH110" s="694">
        <v>31.122</v>
      </c>
      <c r="AI110" s="717">
        <f t="shared" si="27"/>
        <v>37.346400000000003</v>
      </c>
      <c r="AJ110" s="731">
        <v>29.948</v>
      </c>
      <c r="AK110" s="897">
        <f>G110*(AE110+AJ110)+(AE110+AJ110)</f>
        <v>35.937600000000003</v>
      </c>
      <c r="AL110" s="723">
        <f>(AJ110-AH110)/AH110</f>
        <v>-3.7722511406721913E-2</v>
      </c>
      <c r="AM110" s="710" t="s">
        <v>241</v>
      </c>
      <c r="AN110" s="426" t="s">
        <v>405</v>
      </c>
      <c r="AO110" s="426"/>
      <c r="AP110" s="427">
        <v>29</v>
      </c>
      <c r="AQ110" s="445"/>
    </row>
    <row r="111" spans="1:43" s="54" customFormat="1" ht="50" customHeight="1" x14ac:dyDescent="0.2">
      <c r="A111" s="830"/>
      <c r="B111" s="924" t="s">
        <v>321</v>
      </c>
      <c r="C111" s="426" t="s">
        <v>377</v>
      </c>
      <c r="D111" s="509" t="s">
        <v>135</v>
      </c>
      <c r="E111" s="382" t="s">
        <v>150</v>
      </c>
      <c r="F111" s="383">
        <v>0.97699999999999998</v>
      </c>
      <c r="G111" s="298">
        <v>0.2</v>
      </c>
      <c r="H111" s="484">
        <f t="shared" si="50"/>
        <v>1.1723999999999999</v>
      </c>
      <c r="I111" s="385" t="s">
        <v>479</v>
      </c>
      <c r="J111" s="485">
        <v>1.127</v>
      </c>
      <c r="K111" s="486"/>
      <c r="L111" s="383">
        <f t="shared" si="46"/>
        <v>1.3524</v>
      </c>
      <c r="M111" s="298">
        <f>((J111+K111)-F111)/F111</f>
        <v>0.15353121801432962</v>
      </c>
      <c r="N111" s="387">
        <v>1.127</v>
      </c>
      <c r="O111" s="297"/>
      <c r="P111" s="388">
        <f t="shared" si="37"/>
        <v>1.3524</v>
      </c>
      <c r="Q111" s="298">
        <f t="shared" si="47"/>
        <v>0</v>
      </c>
      <c r="R111" s="387">
        <v>1.2170000000000001</v>
      </c>
      <c r="S111" s="387"/>
      <c r="T111" s="297">
        <f t="shared" si="48"/>
        <v>1.4604000000000001</v>
      </c>
      <c r="U111" s="298">
        <f t="shared" si="39"/>
        <v>7.985803016858925E-2</v>
      </c>
      <c r="V111" s="387">
        <v>1.363</v>
      </c>
      <c r="W111" s="297"/>
      <c r="X111" s="297">
        <f t="shared" si="40"/>
        <v>1.6355999999999999</v>
      </c>
      <c r="Y111" s="298">
        <f>(V111-R111)/R111</f>
        <v>0.11996713229252251</v>
      </c>
      <c r="Z111" s="389">
        <v>1.363</v>
      </c>
      <c r="AA111" s="298"/>
      <c r="AB111" s="297">
        <f t="shared" si="42"/>
        <v>1.6355999999999999</v>
      </c>
      <c r="AC111" s="298">
        <f t="shared" si="43"/>
        <v>0</v>
      </c>
      <c r="AD111" s="390">
        <v>1.363</v>
      </c>
      <c r="AE111" s="298"/>
      <c r="AF111" s="553">
        <f t="shared" si="44"/>
        <v>1.6355999999999999</v>
      </c>
      <c r="AG111" s="308">
        <f t="shared" si="33"/>
        <v>0</v>
      </c>
      <c r="AH111" s="694">
        <v>1.2529999999999999</v>
      </c>
      <c r="AI111" s="717">
        <f t="shared" si="27"/>
        <v>1.5035999999999998</v>
      </c>
      <c r="AJ111" s="731">
        <v>1.2050000000000001</v>
      </c>
      <c r="AK111" s="897">
        <f>G111*(AE111+AJ111)+(AE111+AJ111)</f>
        <v>1.4460000000000002</v>
      </c>
      <c r="AL111" s="723">
        <f>(AJ111-AH111)/AH111</f>
        <v>-3.8308060654429231E-2</v>
      </c>
      <c r="AM111" s="710" t="s">
        <v>241</v>
      </c>
      <c r="AN111" s="426" t="s">
        <v>405</v>
      </c>
      <c r="AO111" s="426"/>
      <c r="AP111" s="427">
        <v>29</v>
      </c>
      <c r="AQ111" s="445"/>
    </row>
    <row r="112" spans="1:43" s="54" customFormat="1" ht="50" customHeight="1" x14ac:dyDescent="0.2">
      <c r="A112" s="830"/>
      <c r="B112" s="925" t="s">
        <v>622</v>
      </c>
      <c r="C112" s="426" t="s">
        <v>625</v>
      </c>
      <c r="D112" s="509" t="s">
        <v>624</v>
      </c>
      <c r="E112" s="382" t="s">
        <v>623</v>
      </c>
      <c r="F112" s="383"/>
      <c r="G112" s="298">
        <v>0.2</v>
      </c>
      <c r="H112" s="437"/>
      <c r="I112" s="438"/>
      <c r="J112" s="439"/>
      <c r="K112" s="435"/>
      <c r="L112" s="435"/>
      <c r="M112" s="436"/>
      <c r="N112" s="440"/>
      <c r="O112" s="441"/>
      <c r="P112" s="388"/>
      <c r="Q112" s="298"/>
      <c r="R112" s="387"/>
      <c r="S112" s="387"/>
      <c r="T112" s="297"/>
      <c r="U112" s="298"/>
      <c r="V112" s="387"/>
      <c r="W112" s="297"/>
      <c r="X112" s="297"/>
      <c r="Y112" s="298"/>
      <c r="Z112" s="389"/>
      <c r="AA112" s="298"/>
      <c r="AB112" s="297"/>
      <c r="AC112" s="298"/>
      <c r="AD112" s="390">
        <v>8.98</v>
      </c>
      <c r="AE112" s="298"/>
      <c r="AF112" s="553">
        <f>G112*(AE112+AD112)+(AD112+AE112)</f>
        <v>10.776</v>
      </c>
      <c r="AG112" s="363" t="s">
        <v>561</v>
      </c>
      <c r="AH112" s="694">
        <v>8.98</v>
      </c>
      <c r="AI112" s="717">
        <f t="shared" si="27"/>
        <v>10.776</v>
      </c>
      <c r="AJ112" s="731">
        <v>8.98</v>
      </c>
      <c r="AK112" s="897">
        <f>G112*(AE112+AJ112)+(AE112+AJ112)</f>
        <v>10.776</v>
      </c>
      <c r="AL112" s="723">
        <f>(AJ112-AH112)/AH112</f>
        <v>0</v>
      </c>
      <c r="AM112" s="712"/>
      <c r="AN112" s="445" t="s">
        <v>626</v>
      </c>
      <c r="AO112" s="445"/>
      <c r="AP112" s="445" t="s">
        <v>249</v>
      </c>
      <c r="AQ112" s="445"/>
    </row>
    <row r="113" spans="1:43" s="54" customFormat="1" ht="50" customHeight="1" x14ac:dyDescent="0.2">
      <c r="A113" s="830"/>
      <c r="B113" s="924" t="s">
        <v>322</v>
      </c>
      <c r="C113" s="426" t="s">
        <v>374</v>
      </c>
      <c r="D113" s="509" t="s">
        <v>136</v>
      </c>
      <c r="E113" s="382" t="s">
        <v>378</v>
      </c>
      <c r="F113" s="383">
        <v>6.4</v>
      </c>
      <c r="G113" s="298">
        <v>0.2</v>
      </c>
      <c r="H113" s="484">
        <f t="shared" ref="H113:H116" si="51">F113*1.2</f>
        <v>7.68</v>
      </c>
      <c r="I113" s="385" t="s">
        <v>479</v>
      </c>
      <c r="J113" s="485">
        <v>6.4</v>
      </c>
      <c r="K113" s="486"/>
      <c r="L113" s="383">
        <f>(G113*(J113+K113))+(J113+K113)</f>
        <v>7.6800000000000006</v>
      </c>
      <c r="M113" s="298">
        <f t="shared" ref="M113:M116" si="52">((J113+K113)-F113)/F113</f>
        <v>0</v>
      </c>
      <c r="N113" s="387">
        <v>6.4</v>
      </c>
      <c r="O113" s="297"/>
      <c r="P113" s="388">
        <f>(G113*(N113+O113)+(N113+O113))</f>
        <v>7.6800000000000006</v>
      </c>
      <c r="Q113" s="298">
        <f>(P113-L113)/L113</f>
        <v>0</v>
      </c>
      <c r="R113" s="387">
        <v>6.7210000000000001</v>
      </c>
      <c r="S113" s="387"/>
      <c r="T113" s="297">
        <f t="shared" ref="T113:T121" si="53">G113*(S113+R113)+(R113+S113)</f>
        <v>8.0652000000000008</v>
      </c>
      <c r="U113" s="298">
        <f>(R113-N113)/N113</f>
        <v>5.0156249999999958E-2</v>
      </c>
      <c r="V113" s="387">
        <v>6.7210000000000001</v>
      </c>
      <c r="W113" s="297"/>
      <c r="X113" s="297">
        <f>G113*(W113+V113)+(V113+W113)</f>
        <v>8.0652000000000008</v>
      </c>
      <c r="Y113" s="298">
        <f>(V113-R113)/R113</f>
        <v>0</v>
      </c>
      <c r="Z113" s="389">
        <v>7.1580000000000004</v>
      </c>
      <c r="AA113" s="298"/>
      <c r="AB113" s="297">
        <f>G113*(AA113+Z113)+(Z113+AA113)</f>
        <v>8.5896000000000008</v>
      </c>
      <c r="AC113" s="298">
        <f>(Z113-V113)/V113</f>
        <v>6.5020086296682086E-2</v>
      </c>
      <c r="AD113" s="390">
        <v>6.7149999999999999</v>
      </c>
      <c r="AE113" s="298"/>
      <c r="AF113" s="553">
        <f>G113*(AE113+AD113)+(AD113+AE113)</f>
        <v>8.0579999999999998</v>
      </c>
      <c r="AG113" s="308">
        <f>(AD113-Z113)/Z113</f>
        <v>-6.1888795753003698E-2</v>
      </c>
      <c r="AH113" s="694">
        <v>6.7149999999999999</v>
      </c>
      <c r="AI113" s="717">
        <f t="shared" si="27"/>
        <v>8.0579999999999998</v>
      </c>
      <c r="AJ113" s="731">
        <v>6.7149999999999999</v>
      </c>
      <c r="AK113" s="897">
        <f>G113*(AE113+AJ113)+(AE113+AJ113)</f>
        <v>8.0579999999999998</v>
      </c>
      <c r="AL113" s="723">
        <f>(AJ113-AH113)/AH113</f>
        <v>0</v>
      </c>
      <c r="AM113" s="706"/>
      <c r="AN113" s="426" t="s">
        <v>405</v>
      </c>
      <c r="AO113" s="426"/>
      <c r="AP113" s="427">
        <v>170</v>
      </c>
      <c r="AQ113" s="445"/>
    </row>
    <row r="114" spans="1:43" s="54" customFormat="1" ht="50" customHeight="1" x14ac:dyDescent="0.2">
      <c r="A114" s="830"/>
      <c r="B114" s="924" t="s">
        <v>323</v>
      </c>
      <c r="C114" s="426" t="s">
        <v>340</v>
      </c>
      <c r="D114" s="621" t="s">
        <v>469</v>
      </c>
      <c r="E114" s="382" t="s">
        <v>378</v>
      </c>
      <c r="F114" s="383">
        <v>4.8099999999999996</v>
      </c>
      <c r="G114" s="298">
        <v>0.2</v>
      </c>
      <c r="H114" s="622">
        <v>6.87</v>
      </c>
      <c r="I114" s="385" t="s">
        <v>479</v>
      </c>
      <c r="J114" s="485">
        <v>4.8099999999999996</v>
      </c>
      <c r="K114" s="486"/>
      <c r="L114" s="383">
        <f>(G114*(J114+K114))+(J114+K114)</f>
        <v>5.7719999999999994</v>
      </c>
      <c r="M114" s="298">
        <f t="shared" si="52"/>
        <v>0</v>
      </c>
      <c r="N114" s="387">
        <v>4.8099999999999996</v>
      </c>
      <c r="O114" s="297"/>
      <c r="P114" s="388">
        <f>(G114*(N114+O114)+(N114+O114))</f>
        <v>5.7719999999999994</v>
      </c>
      <c r="Q114" s="298">
        <f>(P114-L114)/L114</f>
        <v>0</v>
      </c>
      <c r="R114" s="387">
        <v>4.8099999999999996</v>
      </c>
      <c r="S114" s="387"/>
      <c r="T114" s="297">
        <f t="shared" si="53"/>
        <v>5.7719999999999994</v>
      </c>
      <c r="U114" s="298">
        <f>(R114-N114)/N114</f>
        <v>0</v>
      </c>
      <c r="V114" s="387">
        <v>4.8099999999999996</v>
      </c>
      <c r="W114" s="297"/>
      <c r="X114" s="297">
        <f>G114*(W114+V114)+(V114+W114)</f>
        <v>5.7719999999999994</v>
      </c>
      <c r="Y114" s="298">
        <f>(V114-R114)/R114</f>
        <v>0</v>
      </c>
      <c r="Z114" s="389">
        <v>4.8099999999999996</v>
      </c>
      <c r="AA114" s="298"/>
      <c r="AB114" s="297">
        <f>G114*(AA114+Z114)+(Z114+AA114)</f>
        <v>5.7719999999999994</v>
      </c>
      <c r="AC114" s="298">
        <f>(Z114-V114)/V114</f>
        <v>0</v>
      </c>
      <c r="AD114" s="390">
        <v>4.8099999999999996</v>
      </c>
      <c r="AE114" s="298"/>
      <c r="AF114" s="553">
        <f>G114*(AE114+AD114)+(AD114+AE114)</f>
        <v>5.7719999999999994</v>
      </c>
      <c r="AG114" s="308">
        <f>(AD114-Z114)/Z114</f>
        <v>0</v>
      </c>
      <c r="AH114" s="694">
        <v>4.8099999999999996</v>
      </c>
      <c r="AI114" s="717">
        <f t="shared" si="27"/>
        <v>5.7719999999999994</v>
      </c>
      <c r="AJ114" s="731">
        <v>4.8099999999999996</v>
      </c>
      <c r="AK114" s="897">
        <f>G114*(AE114+AJ114)+(AE114+AJ114)</f>
        <v>5.7719999999999994</v>
      </c>
      <c r="AL114" s="723">
        <f>(AJ114-AH114)/AH114</f>
        <v>0</v>
      </c>
      <c r="AM114" s="706" t="s">
        <v>355</v>
      </c>
      <c r="AN114" s="426" t="s">
        <v>405</v>
      </c>
      <c r="AO114" s="426"/>
      <c r="AP114" s="427">
        <v>170</v>
      </c>
      <c r="AQ114" s="445"/>
    </row>
    <row r="115" spans="1:43" s="54" customFormat="1" ht="50" customHeight="1" x14ac:dyDescent="0.2">
      <c r="A115" s="830"/>
      <c r="B115" s="924" t="s">
        <v>324</v>
      </c>
      <c r="C115" s="426" t="s">
        <v>340</v>
      </c>
      <c r="D115" s="623" t="s">
        <v>500</v>
      </c>
      <c r="E115" s="382" t="s">
        <v>343</v>
      </c>
      <c r="F115" s="383">
        <v>0.4</v>
      </c>
      <c r="G115" s="298">
        <v>0.2</v>
      </c>
      <c r="H115" s="624">
        <v>0.46</v>
      </c>
      <c r="I115" s="385" t="s">
        <v>484</v>
      </c>
      <c r="J115" s="485">
        <v>0.4</v>
      </c>
      <c r="K115" s="486"/>
      <c r="L115" s="383">
        <f>(G115*(J115+K115))+(J115+K115)</f>
        <v>0.48000000000000004</v>
      </c>
      <c r="M115" s="298">
        <f t="shared" si="52"/>
        <v>0</v>
      </c>
      <c r="N115" s="387">
        <v>0.40100000000000002</v>
      </c>
      <c r="O115" s="297"/>
      <c r="P115" s="388">
        <f>(G115*(N115+O115)+(N115+O115))</f>
        <v>0.48120000000000002</v>
      </c>
      <c r="Q115" s="298">
        <f>(P115-L115)/L115</f>
        <v>2.4999999999999558E-3</v>
      </c>
      <c r="R115" s="387">
        <v>0.40100000000000002</v>
      </c>
      <c r="S115" s="387"/>
      <c r="T115" s="297">
        <f t="shared" si="53"/>
        <v>0.48120000000000002</v>
      </c>
      <c r="U115" s="298">
        <f>(R115-N115)/N115</f>
        <v>0</v>
      </c>
      <c r="V115" s="387">
        <v>0.40100000000000002</v>
      </c>
      <c r="W115" s="297"/>
      <c r="X115" s="297">
        <f>G115*(W115+V115)+(V115+W115)</f>
        <v>0.48120000000000002</v>
      </c>
      <c r="Y115" s="298">
        <f>(V115-R115)/R115</f>
        <v>0</v>
      </c>
      <c r="Z115" s="389">
        <v>0.39400000000000002</v>
      </c>
      <c r="AA115" s="298"/>
      <c r="AB115" s="297">
        <f>G115*(AA115+Z115)+(Z115+AA115)</f>
        <v>0.4728</v>
      </c>
      <c r="AC115" s="298">
        <f>(Z115-V115)/V115</f>
        <v>-1.7456359102244405E-2</v>
      </c>
      <c r="AD115" s="390">
        <v>0.54</v>
      </c>
      <c r="AE115" s="298"/>
      <c r="AF115" s="553">
        <f>G115*(AE115+AD115)+(AD115+AE115)</f>
        <v>0.64800000000000002</v>
      </c>
      <c r="AG115" s="308">
        <f>(AD115-Z115)/Z115</f>
        <v>0.37055837563451782</v>
      </c>
      <c r="AH115" s="694">
        <v>0.54</v>
      </c>
      <c r="AI115" s="717">
        <f t="shared" si="27"/>
        <v>0.64800000000000002</v>
      </c>
      <c r="AJ115" s="731">
        <v>0.54</v>
      </c>
      <c r="AK115" s="897">
        <f>G115*(AE115+AJ115)+(AE115+AJ115)</f>
        <v>0.64800000000000002</v>
      </c>
      <c r="AL115" s="723">
        <f>(AJ115-AH115)/AH115</f>
        <v>0</v>
      </c>
      <c r="AM115" s="706"/>
      <c r="AN115" s="426" t="s">
        <v>405</v>
      </c>
      <c r="AO115" s="426"/>
      <c r="AP115" s="427" t="s">
        <v>249</v>
      </c>
      <c r="AQ115" s="445"/>
    </row>
    <row r="116" spans="1:43" s="54" customFormat="1" ht="50" customHeight="1" thickBot="1" x14ac:dyDescent="0.25">
      <c r="A116" s="830"/>
      <c r="B116" s="911" t="s">
        <v>325</v>
      </c>
      <c r="C116" s="426" t="s">
        <v>379</v>
      </c>
      <c r="D116" s="621" t="s">
        <v>501</v>
      </c>
      <c r="E116" s="382" t="s">
        <v>378</v>
      </c>
      <c r="F116" s="625">
        <v>14.38</v>
      </c>
      <c r="G116" s="298">
        <v>0.2</v>
      </c>
      <c r="H116" s="626">
        <f t="shared" si="51"/>
        <v>17.256</v>
      </c>
      <c r="I116" s="627" t="s">
        <v>479</v>
      </c>
      <c r="J116" s="628">
        <v>8.33</v>
      </c>
      <c r="K116" s="629"/>
      <c r="L116" s="629">
        <f>(G116*(J116+K116))+(J116+K116)</f>
        <v>9.9960000000000004</v>
      </c>
      <c r="M116" s="630">
        <f t="shared" si="52"/>
        <v>-0.42072322670375523</v>
      </c>
      <c r="N116" s="631">
        <v>8.33</v>
      </c>
      <c r="O116" s="632"/>
      <c r="P116" s="388">
        <f>(G116*(N116+O116)+(N116+O116))</f>
        <v>9.9960000000000004</v>
      </c>
      <c r="Q116" s="298">
        <f>(P116-L116)/L116</f>
        <v>0</v>
      </c>
      <c r="R116" s="387">
        <v>8.58</v>
      </c>
      <c r="S116" s="387"/>
      <c r="T116" s="297">
        <f t="shared" si="53"/>
        <v>10.295999999999999</v>
      </c>
      <c r="U116" s="298">
        <f>(R116-N116)/N116</f>
        <v>3.0012004801920768E-2</v>
      </c>
      <c r="V116" s="387">
        <v>8.58</v>
      </c>
      <c r="W116" s="297"/>
      <c r="X116" s="297">
        <f>G116*(W116+V116)+(V116+W116)</f>
        <v>10.295999999999999</v>
      </c>
      <c r="Y116" s="298">
        <f>(V116-R116)/R116</f>
        <v>0</v>
      </c>
      <c r="Z116" s="389">
        <v>9.0950000000000006</v>
      </c>
      <c r="AA116" s="298"/>
      <c r="AB116" s="297">
        <f>G116*(AA116+Z116)+(Z116+AA116)</f>
        <v>10.914000000000001</v>
      </c>
      <c r="AC116" s="298">
        <f>(Z116-V116)/V116</f>
        <v>6.0023310023310086E-2</v>
      </c>
      <c r="AD116" s="390">
        <v>9.1310000000000002</v>
      </c>
      <c r="AE116" s="298"/>
      <c r="AF116" s="553">
        <f>G116*(AE116+AD116)+(AD116+AE116)</f>
        <v>10.9572</v>
      </c>
      <c r="AG116" s="308">
        <f>(AD116-Z116)/Z116</f>
        <v>3.9582188015392615E-3</v>
      </c>
      <c r="AH116" s="694">
        <v>9.1310000000000002</v>
      </c>
      <c r="AI116" s="717">
        <f t="shared" si="27"/>
        <v>10.9572</v>
      </c>
      <c r="AJ116" s="731">
        <v>9.1310000000000002</v>
      </c>
      <c r="AK116" s="897">
        <f>G116*(AE116+AJ116)+(AE116+AJ116)</f>
        <v>10.9572</v>
      </c>
      <c r="AL116" s="723">
        <f>(AJ116-AH116)/AH116</f>
        <v>0</v>
      </c>
      <c r="AM116" s="706"/>
      <c r="AN116" s="426" t="s">
        <v>440</v>
      </c>
      <c r="AO116" s="426"/>
      <c r="AP116" s="427">
        <v>171</v>
      </c>
      <c r="AQ116" s="445"/>
    </row>
    <row r="117" spans="1:43" s="54" customFormat="1" ht="50" customHeight="1" thickBot="1" x14ac:dyDescent="0.25">
      <c r="A117" s="830"/>
      <c r="B117" s="926" t="s">
        <v>637</v>
      </c>
      <c r="C117" s="119" t="s">
        <v>240</v>
      </c>
      <c r="D117" s="96" t="s">
        <v>98</v>
      </c>
      <c r="E117" s="94" t="s">
        <v>164</v>
      </c>
      <c r="F117" s="89">
        <v>8.18</v>
      </c>
      <c r="G117" s="85">
        <v>5.5E-2</v>
      </c>
      <c r="H117" s="120">
        <v>10.7821</v>
      </c>
      <c r="I117" s="87" t="s">
        <v>477</v>
      </c>
      <c r="J117" s="121">
        <v>8.18</v>
      </c>
      <c r="K117" s="122"/>
      <c r="L117" s="89">
        <f t="shared" si="46"/>
        <v>8.6298999999999992</v>
      </c>
      <c r="M117" s="85">
        <f t="shared" ref="M117:M121" si="54">((J117+K117)-F117)/F117</f>
        <v>0</v>
      </c>
      <c r="N117" s="90">
        <v>8.18</v>
      </c>
      <c r="O117" s="91"/>
      <c r="P117" s="84">
        <f t="shared" si="37"/>
        <v>8.6298999999999992</v>
      </c>
      <c r="Q117" s="85">
        <f t="shared" si="47"/>
        <v>0</v>
      </c>
      <c r="R117" s="90">
        <v>7.55</v>
      </c>
      <c r="S117" s="90"/>
      <c r="T117" s="91">
        <f t="shared" si="53"/>
        <v>7.9652500000000002</v>
      </c>
      <c r="U117" s="85">
        <f t="shared" si="39"/>
        <v>-7.7017114914425422E-2</v>
      </c>
      <c r="V117" s="90">
        <v>7.55</v>
      </c>
      <c r="W117" s="91"/>
      <c r="X117" s="91">
        <f t="shared" si="40"/>
        <v>7.9652500000000002</v>
      </c>
      <c r="Y117" s="219">
        <f>(V117-R117)/R117</f>
        <v>0</v>
      </c>
      <c r="Z117" s="318">
        <v>4.9870000000000001</v>
      </c>
      <c r="AA117" s="220"/>
      <c r="AB117" s="80">
        <f t="shared" si="42"/>
        <v>5.261285</v>
      </c>
      <c r="AC117" s="222">
        <f t="shared" si="43"/>
        <v>-0.33947019867549666</v>
      </c>
      <c r="AD117" s="305">
        <v>4.915</v>
      </c>
      <c r="AE117" s="220"/>
      <c r="AF117" s="568">
        <f t="shared" si="44"/>
        <v>5.1853249999999997</v>
      </c>
      <c r="AG117" s="304">
        <f t="shared" si="33"/>
        <v>-1.4437537597754173E-2</v>
      </c>
      <c r="AH117" s="692">
        <v>4.915</v>
      </c>
      <c r="AI117" s="717">
        <f t="shared" si="27"/>
        <v>5.1853249999999997</v>
      </c>
      <c r="AJ117" s="729">
        <v>4.915</v>
      </c>
      <c r="AK117" s="897">
        <f>G117*(AE117+AJ117)+(AE117+AJ117)</f>
        <v>5.1853249999999997</v>
      </c>
      <c r="AL117" s="723">
        <f>(AJ117-AH117)/AH117</f>
        <v>0</v>
      </c>
      <c r="AM117" s="706" t="s">
        <v>247</v>
      </c>
      <c r="AN117" s="119"/>
      <c r="AO117" s="119"/>
      <c r="AP117" s="278">
        <v>137</v>
      </c>
      <c r="AQ117" s="247" t="s">
        <v>452</v>
      </c>
    </row>
    <row r="118" spans="1:43" s="54" customFormat="1" ht="92" customHeight="1" thickBot="1" x14ac:dyDescent="0.25">
      <c r="A118" s="830"/>
      <c r="B118" s="912" t="s">
        <v>326</v>
      </c>
      <c r="C118" s="119" t="s">
        <v>240</v>
      </c>
      <c r="D118" s="96" t="s">
        <v>99</v>
      </c>
      <c r="E118" s="94" t="s">
        <v>164</v>
      </c>
      <c r="F118" s="89">
        <v>8.18</v>
      </c>
      <c r="G118" s="85">
        <v>5.5E-2</v>
      </c>
      <c r="H118" s="120">
        <v>10.7821</v>
      </c>
      <c r="I118" s="87" t="s">
        <v>477</v>
      </c>
      <c r="J118" s="121">
        <v>8.18</v>
      </c>
      <c r="K118" s="122"/>
      <c r="L118" s="89">
        <f t="shared" si="46"/>
        <v>8.6298999999999992</v>
      </c>
      <c r="M118" s="85">
        <f t="shared" si="54"/>
        <v>0</v>
      </c>
      <c r="N118" s="90">
        <v>8.18</v>
      </c>
      <c r="O118" s="91"/>
      <c r="P118" s="84">
        <f t="shared" si="37"/>
        <v>8.6298999999999992</v>
      </c>
      <c r="Q118" s="85">
        <f t="shared" si="47"/>
        <v>0</v>
      </c>
      <c r="R118" s="90">
        <v>7.55</v>
      </c>
      <c r="S118" s="90"/>
      <c r="T118" s="91">
        <f t="shared" si="53"/>
        <v>7.9652500000000002</v>
      </c>
      <c r="U118" s="85">
        <f t="shared" si="39"/>
        <v>-7.7017114914425422E-2</v>
      </c>
      <c r="V118" s="90">
        <v>7.55</v>
      </c>
      <c r="W118" s="91"/>
      <c r="X118" s="91">
        <f t="shared" si="40"/>
        <v>7.9652500000000002</v>
      </c>
      <c r="Y118" s="219">
        <f t="shared" ref="Y118:Y127" si="55">(V118-R118)/R118</f>
        <v>0</v>
      </c>
      <c r="Z118" s="318">
        <v>4.9870000000000001</v>
      </c>
      <c r="AA118" s="220"/>
      <c r="AB118" s="80">
        <f t="shared" si="42"/>
        <v>5.261285</v>
      </c>
      <c r="AC118" s="222">
        <f t="shared" si="43"/>
        <v>-0.33947019867549666</v>
      </c>
      <c r="AD118" s="305">
        <v>4.915</v>
      </c>
      <c r="AE118" s="220"/>
      <c r="AF118" s="568">
        <f t="shared" si="44"/>
        <v>5.1853249999999997</v>
      </c>
      <c r="AG118" s="304">
        <f t="shared" si="33"/>
        <v>-1.4437537597754173E-2</v>
      </c>
      <c r="AH118" s="692">
        <v>4.915</v>
      </c>
      <c r="AI118" s="717">
        <f t="shared" si="27"/>
        <v>5.1853249999999997</v>
      </c>
      <c r="AJ118" s="729">
        <v>4.915</v>
      </c>
      <c r="AK118" s="897">
        <f>G118*(AE118+AJ118)+(AE118+AJ118)</f>
        <v>5.1853249999999997</v>
      </c>
      <c r="AL118" s="723">
        <f>(AJ118-AH118)/AH118</f>
        <v>0</v>
      </c>
      <c r="AM118" s="706" t="s">
        <v>247</v>
      </c>
      <c r="AN118" s="119"/>
      <c r="AO118" s="119"/>
      <c r="AP118" s="278">
        <v>137</v>
      </c>
      <c r="AQ118" s="247" t="s">
        <v>452</v>
      </c>
    </row>
    <row r="119" spans="1:43" s="54" customFormat="1" ht="92" customHeight="1" thickBot="1" x14ac:dyDescent="0.25">
      <c r="A119" s="830"/>
      <c r="B119" s="912" t="s">
        <v>327</v>
      </c>
      <c r="C119" s="119" t="s">
        <v>240</v>
      </c>
      <c r="D119" s="96" t="s">
        <v>579</v>
      </c>
      <c r="E119" s="94" t="s">
        <v>164</v>
      </c>
      <c r="F119" s="89">
        <v>7.68</v>
      </c>
      <c r="G119" s="85">
        <v>5.5E-2</v>
      </c>
      <c r="H119" s="288">
        <v>10.233499999999999</v>
      </c>
      <c r="I119" s="289" t="s">
        <v>477</v>
      </c>
      <c r="J119" s="290">
        <v>7.03</v>
      </c>
      <c r="K119" s="286"/>
      <c r="L119" s="286">
        <f t="shared" si="46"/>
        <v>7.4166500000000006</v>
      </c>
      <c r="M119" s="287">
        <f t="shared" si="54"/>
        <v>-8.4635416666666602E-2</v>
      </c>
      <c r="N119" s="291">
        <v>7.03</v>
      </c>
      <c r="O119" s="292"/>
      <c r="P119" s="84">
        <f t="shared" si="37"/>
        <v>7.4166500000000006</v>
      </c>
      <c r="Q119" s="85">
        <f t="shared" si="47"/>
        <v>0</v>
      </c>
      <c r="R119" s="90">
        <v>7.03</v>
      </c>
      <c r="S119" s="90"/>
      <c r="T119" s="91">
        <f t="shared" si="53"/>
        <v>7.4166500000000006</v>
      </c>
      <c r="U119" s="85">
        <f t="shared" si="39"/>
        <v>0</v>
      </c>
      <c r="V119" s="90">
        <v>7.03</v>
      </c>
      <c r="W119" s="91"/>
      <c r="X119" s="91">
        <f t="shared" si="40"/>
        <v>7.4166500000000006</v>
      </c>
      <c r="Y119" s="219">
        <f t="shared" si="55"/>
        <v>0</v>
      </c>
      <c r="Z119" s="318">
        <v>5.5389999999999997</v>
      </c>
      <c r="AA119" s="220"/>
      <c r="AB119" s="80">
        <f t="shared" si="42"/>
        <v>5.8436449999999995</v>
      </c>
      <c r="AC119" s="222">
        <f t="shared" si="43"/>
        <v>-0.21209103840682794</v>
      </c>
      <c r="AD119" s="305">
        <v>5.4569999999999999</v>
      </c>
      <c r="AE119" s="220"/>
      <c r="AF119" s="568">
        <f t="shared" si="44"/>
        <v>5.7571349999999999</v>
      </c>
      <c r="AG119" s="304">
        <f t="shared" si="33"/>
        <v>-1.4804116266474066E-2</v>
      </c>
      <c r="AH119" s="692">
        <v>5.4569999999999999</v>
      </c>
      <c r="AI119" s="717">
        <f t="shared" si="27"/>
        <v>5.7571349999999999</v>
      </c>
      <c r="AJ119" s="729">
        <v>5.4569999999999999</v>
      </c>
      <c r="AK119" s="897">
        <f>G119*(AE119+AJ119)+(AE119+AJ119)</f>
        <v>5.7571349999999999</v>
      </c>
      <c r="AL119" s="723">
        <f>(AJ119-AH119)/AH119</f>
        <v>0</v>
      </c>
      <c r="AM119" s="706" t="s">
        <v>247</v>
      </c>
      <c r="AN119" s="119"/>
      <c r="AO119" s="119"/>
      <c r="AP119" s="278">
        <v>136</v>
      </c>
      <c r="AQ119" s="247" t="s">
        <v>452</v>
      </c>
    </row>
    <row r="120" spans="1:43" s="54" customFormat="1" ht="92" customHeight="1" thickBot="1" x14ac:dyDescent="0.25">
      <c r="A120" s="830"/>
      <c r="B120" s="912" t="s">
        <v>328</v>
      </c>
      <c r="C120" s="119" t="s">
        <v>240</v>
      </c>
      <c r="D120" s="96" t="s">
        <v>581</v>
      </c>
      <c r="E120" s="94" t="s">
        <v>164</v>
      </c>
      <c r="F120" s="89">
        <v>7.28</v>
      </c>
      <c r="G120" s="85">
        <v>0.2</v>
      </c>
      <c r="H120" s="288">
        <v>9.9359999999999982</v>
      </c>
      <c r="I120" s="289" t="s">
        <v>477</v>
      </c>
      <c r="J120" s="290">
        <v>6.72</v>
      </c>
      <c r="K120" s="286"/>
      <c r="L120" s="286">
        <f t="shared" si="46"/>
        <v>8.0640000000000001</v>
      </c>
      <c r="M120" s="287">
        <f t="shared" si="54"/>
        <v>-7.6923076923076983E-2</v>
      </c>
      <c r="N120" s="291">
        <v>5.1589999999999998</v>
      </c>
      <c r="O120" s="292"/>
      <c r="P120" s="84">
        <f t="shared" si="37"/>
        <v>6.1907999999999994</v>
      </c>
      <c r="Q120" s="85">
        <f t="shared" si="47"/>
        <v>-0.23229166666666676</v>
      </c>
      <c r="R120" s="90">
        <v>5.1589999999999998</v>
      </c>
      <c r="S120" s="90"/>
      <c r="T120" s="91">
        <f t="shared" si="53"/>
        <v>6.1907999999999994</v>
      </c>
      <c r="U120" s="85">
        <f t="shared" si="39"/>
        <v>0</v>
      </c>
      <c r="V120" s="90">
        <v>5.1589999999999998</v>
      </c>
      <c r="W120" s="91"/>
      <c r="X120" s="91">
        <f t="shared" si="40"/>
        <v>6.1907999999999994</v>
      </c>
      <c r="Y120" s="219">
        <f t="shared" si="55"/>
        <v>0</v>
      </c>
      <c r="Z120" s="318">
        <v>4.3620000000000001</v>
      </c>
      <c r="AA120" s="220"/>
      <c r="AB120" s="80">
        <f t="shared" si="42"/>
        <v>5.2343999999999999</v>
      </c>
      <c r="AC120" s="222">
        <f t="shared" si="43"/>
        <v>-0.15448730374103503</v>
      </c>
      <c r="AD120" s="305">
        <v>4.2969999999999997</v>
      </c>
      <c r="AE120" s="220"/>
      <c r="AF120" s="568">
        <f t="shared" si="44"/>
        <v>5.1563999999999997</v>
      </c>
      <c r="AG120" s="304">
        <f t="shared" si="33"/>
        <v>-1.4901421366345802E-2</v>
      </c>
      <c r="AH120" s="692">
        <v>4.2969999999999997</v>
      </c>
      <c r="AI120" s="717">
        <f t="shared" si="27"/>
        <v>5.1563999999999997</v>
      </c>
      <c r="AJ120" s="729">
        <v>4.2969999999999997</v>
      </c>
      <c r="AK120" s="897">
        <f>G120*(AE120+AJ120)+(AE120+AJ120)</f>
        <v>5.1563999999999997</v>
      </c>
      <c r="AL120" s="723">
        <f>(AJ120-AH120)/AH120</f>
        <v>0</v>
      </c>
      <c r="AM120" s="706" t="s">
        <v>247</v>
      </c>
      <c r="AN120" s="119"/>
      <c r="AO120" s="119"/>
      <c r="AP120" s="278">
        <v>136</v>
      </c>
      <c r="AQ120" s="247" t="s">
        <v>452</v>
      </c>
    </row>
    <row r="121" spans="1:43" s="54" customFormat="1" ht="92" customHeight="1" thickBot="1" x14ac:dyDescent="0.25">
      <c r="A121" s="830"/>
      <c r="B121" s="912" t="s">
        <v>329</v>
      </c>
      <c r="C121" s="119" t="s">
        <v>240</v>
      </c>
      <c r="D121" s="96" t="s">
        <v>667</v>
      </c>
      <c r="E121" s="94" t="s">
        <v>164</v>
      </c>
      <c r="F121" s="89">
        <v>4.74</v>
      </c>
      <c r="G121" s="85">
        <v>5.5E-2</v>
      </c>
      <c r="H121" s="131">
        <f t="shared" ref="H121" si="56">F121*1.055</f>
        <v>5.0007000000000001</v>
      </c>
      <c r="I121" s="132" t="s">
        <v>477</v>
      </c>
      <c r="J121" s="133">
        <v>5.2050000000000001</v>
      </c>
      <c r="K121" s="134"/>
      <c r="L121" s="134">
        <f t="shared" si="46"/>
        <v>5.4912749999999999</v>
      </c>
      <c r="M121" s="130">
        <f t="shared" si="54"/>
        <v>9.8101265822784778E-2</v>
      </c>
      <c r="N121" s="135">
        <v>5.2030000000000003</v>
      </c>
      <c r="O121" s="144"/>
      <c r="P121" s="84">
        <f t="shared" si="37"/>
        <v>5.4891649999999998</v>
      </c>
      <c r="Q121" s="85">
        <f t="shared" si="47"/>
        <v>-3.8424591738713801E-4</v>
      </c>
      <c r="R121" s="90">
        <v>5.2030000000000003</v>
      </c>
      <c r="S121" s="90"/>
      <c r="T121" s="91">
        <f t="shared" si="53"/>
        <v>5.4891649999999998</v>
      </c>
      <c r="U121" s="85">
        <f t="shared" si="39"/>
        <v>0</v>
      </c>
      <c r="V121" s="90">
        <v>5.2030000000000003</v>
      </c>
      <c r="W121" s="91"/>
      <c r="X121" s="91">
        <f t="shared" si="40"/>
        <v>5.4891649999999998</v>
      </c>
      <c r="Y121" s="219">
        <f t="shared" si="55"/>
        <v>0</v>
      </c>
      <c r="Z121" s="318">
        <v>3.77</v>
      </c>
      <c r="AA121" s="220"/>
      <c r="AB121" s="80">
        <f t="shared" si="42"/>
        <v>3.9773499999999999</v>
      </c>
      <c r="AC121" s="222">
        <f t="shared" si="43"/>
        <v>-0.27541802806073423</v>
      </c>
      <c r="AD121" s="305">
        <v>3.7130000000000001</v>
      </c>
      <c r="AE121" s="220"/>
      <c r="AF121" s="568">
        <f t="shared" si="44"/>
        <v>3.9172150000000001</v>
      </c>
      <c r="AG121" s="304">
        <f t="shared" si="33"/>
        <v>-1.5119363395225448E-2</v>
      </c>
      <c r="AH121" s="692">
        <v>3.7130000000000001</v>
      </c>
      <c r="AI121" s="717">
        <f t="shared" si="27"/>
        <v>3.9172150000000001</v>
      </c>
      <c r="AJ121" s="729">
        <v>3.7130000000000001</v>
      </c>
      <c r="AK121" s="897">
        <f>G121*(AE121+AJ121)+(AE121+AJ121)</f>
        <v>3.9172150000000001</v>
      </c>
      <c r="AL121" s="723">
        <f>(AJ121-AH121)/AH121</f>
        <v>0</v>
      </c>
      <c r="AM121" s="706" t="s">
        <v>247</v>
      </c>
      <c r="AN121" s="119"/>
      <c r="AO121" s="119"/>
      <c r="AP121" s="278">
        <v>136</v>
      </c>
      <c r="AQ121" s="247" t="s">
        <v>452</v>
      </c>
    </row>
    <row r="122" spans="1:43" s="54" customFormat="1" ht="92" customHeight="1" thickBot="1" x14ac:dyDescent="0.25">
      <c r="A122" s="830"/>
      <c r="B122" s="912" t="s">
        <v>330</v>
      </c>
      <c r="C122" s="119" t="s">
        <v>240</v>
      </c>
      <c r="D122" s="96" t="s">
        <v>100</v>
      </c>
      <c r="E122" s="94" t="s">
        <v>164</v>
      </c>
      <c r="F122" s="833" t="s">
        <v>489</v>
      </c>
      <c r="G122" s="833"/>
      <c r="H122" s="833"/>
      <c r="I122" s="833"/>
      <c r="J122" s="833"/>
      <c r="K122" s="833"/>
      <c r="L122" s="833"/>
      <c r="M122" s="833"/>
      <c r="N122" s="162"/>
      <c r="O122" s="293"/>
      <c r="P122" s="84"/>
      <c r="Q122" s="85"/>
      <c r="R122" s="90"/>
      <c r="S122" s="90"/>
      <c r="T122" s="91"/>
      <c r="U122" s="85"/>
      <c r="V122" s="90"/>
      <c r="W122" s="91"/>
      <c r="X122" s="91"/>
      <c r="Y122" s="219"/>
      <c r="Z122" s="318"/>
      <c r="AA122" s="220"/>
      <c r="AB122" s="80">
        <f t="shared" si="42"/>
        <v>0</v>
      </c>
      <c r="AC122" s="222"/>
      <c r="AD122" s="305"/>
      <c r="AE122" s="220"/>
      <c r="AF122" s="568">
        <f t="shared" si="44"/>
        <v>0</v>
      </c>
      <c r="AG122" s="304" t="e">
        <f t="shared" si="33"/>
        <v>#DIV/0!</v>
      </c>
      <c r="AH122" s="692"/>
      <c r="AI122" s="717">
        <f t="shared" si="27"/>
        <v>0</v>
      </c>
      <c r="AJ122" s="729"/>
      <c r="AK122" s="897">
        <f>G122*(AE122+AJ122)+(AE122+AJ122)</f>
        <v>0</v>
      </c>
      <c r="AL122" s="723" t="e">
        <f>(AJ122-AH122)/AH122</f>
        <v>#DIV/0!</v>
      </c>
      <c r="AM122" s="706" t="s">
        <v>247</v>
      </c>
      <c r="AN122" s="119"/>
      <c r="AO122" s="119"/>
      <c r="AP122" s="278">
        <v>136</v>
      </c>
      <c r="AQ122" s="247" t="s">
        <v>452</v>
      </c>
    </row>
    <row r="123" spans="1:43" s="54" customFormat="1" ht="92" customHeight="1" x14ac:dyDescent="0.2">
      <c r="A123" s="830"/>
      <c r="B123" s="912" t="s">
        <v>331</v>
      </c>
      <c r="C123" s="119" t="s">
        <v>240</v>
      </c>
      <c r="D123" s="96" t="s">
        <v>578</v>
      </c>
      <c r="E123" s="94" t="s">
        <v>165</v>
      </c>
      <c r="F123" s="89">
        <v>0.56000000000000005</v>
      </c>
      <c r="G123" s="85">
        <v>0.2</v>
      </c>
      <c r="H123" s="288">
        <f t="shared" ref="H123" si="57">F123*1.2</f>
        <v>0.67200000000000004</v>
      </c>
      <c r="I123" s="289" t="s">
        <v>491</v>
      </c>
      <c r="J123" s="290">
        <v>0.55000000000000004</v>
      </c>
      <c r="K123" s="286"/>
      <c r="L123" s="286">
        <f t="shared" si="46"/>
        <v>0.66</v>
      </c>
      <c r="M123" s="287">
        <f>((J123+K123)-F123)/F123</f>
        <v>-1.785714285714287E-2</v>
      </c>
      <c r="N123" s="291">
        <v>0.55000000000000004</v>
      </c>
      <c r="O123" s="292"/>
      <c r="P123" s="84">
        <f t="shared" si="37"/>
        <v>0.66</v>
      </c>
      <c r="Q123" s="85">
        <f t="shared" si="47"/>
        <v>0</v>
      </c>
      <c r="R123" s="90">
        <v>0.55000000000000004</v>
      </c>
      <c r="S123" s="90"/>
      <c r="T123" s="91">
        <f>G123*(S123+R123)+(R123+S123)</f>
        <v>0.66</v>
      </c>
      <c r="U123" s="85">
        <f t="shared" si="39"/>
        <v>0</v>
      </c>
      <c r="V123" s="90">
        <v>0.55000000000000004</v>
      </c>
      <c r="W123" s="91"/>
      <c r="X123" s="91">
        <f t="shared" si="40"/>
        <v>0.66</v>
      </c>
      <c r="Y123" s="219">
        <f t="shared" si="55"/>
        <v>0</v>
      </c>
      <c r="Z123" s="318">
        <v>0.55000000000000004</v>
      </c>
      <c r="AA123" s="220"/>
      <c r="AB123" s="80">
        <f t="shared" si="42"/>
        <v>0.66</v>
      </c>
      <c r="AC123" s="222">
        <f t="shared" si="43"/>
        <v>0</v>
      </c>
      <c r="AD123" s="305">
        <v>0.59099999999999997</v>
      </c>
      <c r="AE123" s="220"/>
      <c r="AF123" s="568">
        <f t="shared" si="44"/>
        <v>0.70919999999999994</v>
      </c>
      <c r="AG123" s="304">
        <f t="shared" si="33"/>
        <v>7.4545454545454401E-2</v>
      </c>
      <c r="AH123" s="692">
        <v>0.59099999999999997</v>
      </c>
      <c r="AI123" s="717">
        <f t="shared" si="27"/>
        <v>0.70919999999999994</v>
      </c>
      <c r="AJ123" s="729">
        <v>0.59099999999999997</v>
      </c>
      <c r="AK123" s="897">
        <f>G123*(AE123+AJ123)+(AE123+AJ123)</f>
        <v>0.70919999999999994</v>
      </c>
      <c r="AL123" s="723">
        <f>(AJ123-AH123)/AH123</f>
        <v>0</v>
      </c>
      <c r="AM123" s="706"/>
      <c r="AN123" s="119"/>
      <c r="AO123" s="119"/>
      <c r="AP123" s="278">
        <v>138</v>
      </c>
      <c r="AQ123" s="247" t="s">
        <v>452</v>
      </c>
    </row>
    <row r="124" spans="1:43" s="54" customFormat="1" ht="92" customHeight="1" thickBot="1" x14ac:dyDescent="0.25">
      <c r="A124" s="830"/>
      <c r="B124" s="912" t="s">
        <v>332</v>
      </c>
      <c r="AD124" s="656"/>
      <c r="AF124" s="574"/>
      <c r="AH124" s="690"/>
      <c r="AI124" s="717">
        <f t="shared" si="27"/>
        <v>0</v>
      </c>
      <c r="AJ124" s="738"/>
      <c r="AK124" s="897">
        <f>G124*(AE124+AJ124)+(AE124+AJ124)</f>
        <v>0</v>
      </c>
      <c r="AL124" s="723" t="e">
        <f>(AJ124-AH124)/AH124</f>
        <v>#DIV/0!</v>
      </c>
      <c r="AM124" s="706"/>
      <c r="AN124" s="426"/>
      <c r="AO124" s="426"/>
      <c r="AP124" s="460"/>
      <c r="AQ124" s="445"/>
    </row>
    <row r="125" spans="1:43" s="54" customFormat="1" ht="50" customHeight="1" thickBot="1" x14ac:dyDescent="0.25">
      <c r="A125" s="830"/>
      <c r="B125" s="927" t="s">
        <v>214</v>
      </c>
      <c r="C125" s="119" t="s">
        <v>240</v>
      </c>
      <c r="D125" s="523" t="s">
        <v>497</v>
      </c>
      <c r="E125" s="94" t="s">
        <v>166</v>
      </c>
      <c r="F125" s="89">
        <v>2.8820000000000001</v>
      </c>
      <c r="G125" s="85">
        <v>5.5E-2</v>
      </c>
      <c r="H125" s="86">
        <v>3.53</v>
      </c>
      <c r="I125" s="87" t="s">
        <v>477</v>
      </c>
      <c r="J125" s="121">
        <v>2.8820000000000001</v>
      </c>
      <c r="K125" s="122"/>
      <c r="L125" s="89">
        <f t="shared" si="46"/>
        <v>3.0405100000000003</v>
      </c>
      <c r="M125" s="85">
        <f t="shared" ref="M125:M127" si="58">((J125+K125)-F125)/F125</f>
        <v>0</v>
      </c>
      <c r="N125" s="90">
        <v>2.8820000000000001</v>
      </c>
      <c r="O125" s="91"/>
      <c r="P125" s="84">
        <f t="shared" si="37"/>
        <v>3.0405100000000003</v>
      </c>
      <c r="Q125" s="85">
        <f t="shared" si="47"/>
        <v>0</v>
      </c>
      <c r="R125" s="90">
        <v>2.8820000000000001</v>
      </c>
      <c r="S125" s="90"/>
      <c r="T125" s="91">
        <f>G125*(S125+R125)+(R125+S125)</f>
        <v>3.0405100000000003</v>
      </c>
      <c r="U125" s="85">
        <f t="shared" si="39"/>
        <v>0</v>
      </c>
      <c r="V125" s="90">
        <v>2.8820000000000001</v>
      </c>
      <c r="W125" s="91"/>
      <c r="X125" s="91">
        <f t="shared" si="40"/>
        <v>3.0405100000000003</v>
      </c>
      <c r="Y125" s="219">
        <f t="shared" si="55"/>
        <v>0</v>
      </c>
      <c r="Z125" s="318">
        <v>3.3180000000000001</v>
      </c>
      <c r="AA125" s="220"/>
      <c r="AB125" s="80">
        <f t="shared" si="42"/>
        <v>3.5004900000000001</v>
      </c>
      <c r="AC125" s="222">
        <f t="shared" si="43"/>
        <v>0.15128383067314363</v>
      </c>
      <c r="AD125" s="305">
        <v>2.61</v>
      </c>
      <c r="AE125" s="220"/>
      <c r="AF125" s="568">
        <f t="shared" si="44"/>
        <v>2.7535499999999997</v>
      </c>
      <c r="AG125" s="304">
        <f t="shared" si="33"/>
        <v>-0.2133815551537071</v>
      </c>
      <c r="AH125" s="692">
        <v>2.61</v>
      </c>
      <c r="AI125" s="717">
        <f t="shared" si="27"/>
        <v>2.7535499999999997</v>
      </c>
      <c r="AJ125" s="729">
        <v>2.61</v>
      </c>
      <c r="AK125" s="897">
        <f>G125*(AE125+AJ125)+(AE125+AJ125)</f>
        <v>2.7535499999999997</v>
      </c>
      <c r="AL125" s="723">
        <f>(AJ125-AH125)/AH125</f>
        <v>0</v>
      </c>
      <c r="AM125" s="706"/>
      <c r="AN125" s="119"/>
      <c r="AO125" s="119"/>
      <c r="AP125" s="460" t="s">
        <v>249</v>
      </c>
      <c r="AQ125" s="445"/>
    </row>
    <row r="126" spans="1:43" s="54" customFormat="1" ht="50" customHeight="1" thickBot="1" x14ac:dyDescent="0.25">
      <c r="A126" s="830"/>
      <c r="B126" s="928" t="s">
        <v>458</v>
      </c>
      <c r="C126" s="119" t="s">
        <v>240</v>
      </c>
      <c r="D126" s="96" t="s">
        <v>459</v>
      </c>
      <c r="E126" s="504" t="s">
        <v>166</v>
      </c>
      <c r="F126" s="835" t="s">
        <v>493</v>
      </c>
      <c r="G126" s="835"/>
      <c r="H126" s="835"/>
      <c r="I126" s="835"/>
      <c r="J126" s="835"/>
      <c r="K126" s="835"/>
      <c r="L126" s="835"/>
      <c r="M126" s="835"/>
      <c r="N126" s="165"/>
      <c r="O126" s="294"/>
      <c r="P126" s="84"/>
      <c r="Q126" s="85"/>
      <c r="R126" s="90"/>
      <c r="S126" s="90"/>
      <c r="T126" s="91"/>
      <c r="U126" s="85"/>
      <c r="V126" s="90"/>
      <c r="W126" s="91"/>
      <c r="X126" s="91">
        <f t="shared" si="40"/>
        <v>0</v>
      </c>
      <c r="Y126" s="219"/>
      <c r="Z126" s="318"/>
      <c r="AA126" s="220"/>
      <c r="AB126" s="80">
        <f t="shared" si="42"/>
        <v>0</v>
      </c>
      <c r="AC126" s="222"/>
      <c r="AD126" s="305"/>
      <c r="AE126" s="220"/>
      <c r="AF126" s="568">
        <f t="shared" si="44"/>
        <v>0</v>
      </c>
      <c r="AG126" s="304" t="e">
        <f t="shared" si="33"/>
        <v>#DIV/0!</v>
      </c>
      <c r="AH126" s="692"/>
      <c r="AI126" s="717">
        <f t="shared" si="27"/>
        <v>0</v>
      </c>
      <c r="AJ126" s="729"/>
      <c r="AK126" s="897">
        <f>G126*(AE126+AJ126)+(AE126+AJ126)</f>
        <v>0</v>
      </c>
      <c r="AL126" s="723" t="e">
        <f>(AJ126-AH126)/AH126</f>
        <v>#DIV/0!</v>
      </c>
      <c r="AM126" s="706"/>
      <c r="AN126" s="119"/>
      <c r="AO126" s="119"/>
      <c r="AP126" s="460"/>
      <c r="AQ126" s="445"/>
    </row>
    <row r="127" spans="1:43" s="54" customFormat="1" ht="50" customHeight="1" thickBot="1" x14ac:dyDescent="0.25">
      <c r="A127" s="830"/>
      <c r="B127" s="927" t="s">
        <v>215</v>
      </c>
      <c r="C127" s="119" t="s">
        <v>230</v>
      </c>
      <c r="D127" s="96" t="s">
        <v>101</v>
      </c>
      <c r="E127" s="94" t="s">
        <v>145</v>
      </c>
      <c r="F127" s="89">
        <v>19.510000000000002</v>
      </c>
      <c r="G127" s="85">
        <v>5.5E-2</v>
      </c>
      <c r="H127" s="120">
        <f t="shared" ref="H127" si="59">F127*1.055</f>
        <v>20.58305</v>
      </c>
      <c r="I127" s="87" t="s">
        <v>476</v>
      </c>
      <c r="J127" s="121">
        <v>19.510000000000002</v>
      </c>
      <c r="K127" s="122"/>
      <c r="L127" s="89">
        <f t="shared" si="46"/>
        <v>20.58305</v>
      </c>
      <c r="M127" s="85">
        <f t="shared" si="58"/>
        <v>0</v>
      </c>
      <c r="N127" s="90">
        <v>19.510000000000002</v>
      </c>
      <c r="O127" s="91"/>
      <c r="P127" s="84">
        <f t="shared" si="37"/>
        <v>20.58305</v>
      </c>
      <c r="Q127" s="85">
        <f t="shared" si="47"/>
        <v>0</v>
      </c>
      <c r="R127" s="90">
        <v>20.29</v>
      </c>
      <c r="S127" s="90"/>
      <c r="T127" s="91">
        <f>G127*(S127+R127)+(R127+S127)</f>
        <v>21.405950000000001</v>
      </c>
      <c r="U127" s="85">
        <f t="shared" si="39"/>
        <v>3.9979497693490393E-2</v>
      </c>
      <c r="V127" s="90">
        <v>20.29</v>
      </c>
      <c r="W127" s="91"/>
      <c r="X127" s="91">
        <f t="shared" si="40"/>
        <v>21.405950000000001</v>
      </c>
      <c r="Y127" s="219">
        <f t="shared" si="55"/>
        <v>0</v>
      </c>
      <c r="Z127" s="318">
        <v>21.102</v>
      </c>
      <c r="AA127" s="220"/>
      <c r="AB127" s="80">
        <f t="shared" si="42"/>
        <v>22.262609999999999</v>
      </c>
      <c r="AC127" s="222">
        <f t="shared" si="43"/>
        <v>4.0019714144899021E-2</v>
      </c>
      <c r="AD127" s="305">
        <v>20.783999999999999</v>
      </c>
      <c r="AE127" s="220"/>
      <c r="AF127" s="568">
        <f t="shared" si="44"/>
        <v>21.927119999999999</v>
      </c>
      <c r="AG127" s="304">
        <f t="shared" si="33"/>
        <v>-1.5069661643446185E-2</v>
      </c>
      <c r="AH127" s="692">
        <v>20.783999999999999</v>
      </c>
      <c r="AI127" s="717">
        <f t="shared" si="27"/>
        <v>21.927119999999999</v>
      </c>
      <c r="AJ127" s="729">
        <v>20.783999999999999</v>
      </c>
      <c r="AK127" s="897">
        <f>G127*(AE127+AJ127)+(AE127+AJ127)</f>
        <v>21.927119999999999</v>
      </c>
      <c r="AL127" s="723">
        <f>(AJ127-AH127)/AH127</f>
        <v>0</v>
      </c>
      <c r="AM127" s="706"/>
      <c r="AN127" s="119" t="s">
        <v>407</v>
      </c>
      <c r="AO127" s="119" t="s">
        <v>398</v>
      </c>
      <c r="AP127" s="460" t="s">
        <v>249</v>
      </c>
      <c r="AQ127" s="445"/>
    </row>
    <row r="128" spans="1:43" s="54" customFormat="1" ht="50" customHeight="1" x14ac:dyDescent="0.2">
      <c r="A128" s="830"/>
      <c r="B128" s="929" t="s">
        <v>216</v>
      </c>
      <c r="C128" s="403" t="s">
        <v>230</v>
      </c>
      <c r="D128" s="508" t="s">
        <v>102</v>
      </c>
      <c r="E128" s="371" t="s">
        <v>149</v>
      </c>
      <c r="F128" s="850" t="s">
        <v>488</v>
      </c>
      <c r="G128" s="850"/>
      <c r="H128" s="850"/>
      <c r="I128" s="850"/>
      <c r="J128" s="850"/>
      <c r="K128" s="850"/>
      <c r="L128" s="850"/>
      <c r="M128" s="850"/>
      <c r="N128" s="633"/>
      <c r="O128" s="634"/>
      <c r="P128" s="374"/>
      <c r="Q128" s="235"/>
      <c r="R128" s="349"/>
      <c r="S128" s="349"/>
      <c r="T128" s="236"/>
      <c r="U128" s="235"/>
      <c r="V128" s="349"/>
      <c r="W128" s="236"/>
      <c r="X128" s="236"/>
      <c r="Y128" s="234"/>
      <c r="Z128" s="375"/>
      <c r="AA128" s="235"/>
      <c r="AB128" s="376">
        <f t="shared" si="42"/>
        <v>0</v>
      </c>
      <c r="AC128" s="299"/>
      <c r="AD128" s="377"/>
      <c r="AE128" s="235"/>
      <c r="AF128" s="569">
        <f t="shared" si="44"/>
        <v>0</v>
      </c>
      <c r="AG128" s="304"/>
      <c r="AH128" s="693"/>
      <c r="AI128" s="717">
        <f t="shared" si="27"/>
        <v>0</v>
      </c>
      <c r="AJ128" s="730"/>
      <c r="AK128" s="897">
        <f>G128*(AE128+AJ128)+(AE128+AJ128)</f>
        <v>0</v>
      </c>
      <c r="AL128" s="723" t="e">
        <f>(AJ128-AH128)/AH128</f>
        <v>#DIV/0!</v>
      </c>
      <c r="AM128" s="707"/>
      <c r="AN128" s="403" t="s">
        <v>407</v>
      </c>
      <c r="AO128" s="403" t="s">
        <v>398</v>
      </c>
      <c r="AP128" s="648" t="s">
        <v>249</v>
      </c>
      <c r="AQ128" s="445"/>
    </row>
    <row r="129" spans="1:43" s="54" customFormat="1" ht="50" customHeight="1" x14ac:dyDescent="0.2">
      <c r="A129" s="832"/>
      <c r="B129" s="930" t="s">
        <v>610</v>
      </c>
      <c r="C129" s="426" t="s">
        <v>230</v>
      </c>
      <c r="D129" s="549" t="s">
        <v>611</v>
      </c>
      <c r="E129" s="382" t="s">
        <v>537</v>
      </c>
      <c r="F129" s="385"/>
      <c r="G129" s="548">
        <v>0.2</v>
      </c>
      <c r="H129" s="427"/>
      <c r="I129" s="427"/>
      <c r="J129" s="427"/>
      <c r="K129" s="427"/>
      <c r="L129" s="427"/>
      <c r="M129" s="427"/>
      <c r="N129" s="428"/>
      <c r="O129" s="429"/>
      <c r="P129" s="388"/>
      <c r="Q129" s="298"/>
      <c r="R129" s="387"/>
      <c r="S129" s="387"/>
      <c r="T129" s="297"/>
      <c r="U129" s="298"/>
      <c r="V129" s="387"/>
      <c r="W129" s="297"/>
      <c r="X129" s="297"/>
      <c r="Y129" s="298"/>
      <c r="Z129" s="389"/>
      <c r="AA129" s="298"/>
      <c r="AB129" s="297"/>
      <c r="AC129" s="298"/>
      <c r="AD129" s="390">
        <v>57.396000000000001</v>
      </c>
      <c r="AE129" s="298"/>
      <c r="AF129" s="553">
        <f t="shared" si="44"/>
        <v>68.875200000000007</v>
      </c>
      <c r="AG129" s="363" t="s">
        <v>561</v>
      </c>
      <c r="AH129" s="694">
        <v>57.396000000000001</v>
      </c>
      <c r="AI129" s="717">
        <f t="shared" si="27"/>
        <v>68.875200000000007</v>
      </c>
      <c r="AJ129" s="731">
        <v>57.396000000000001</v>
      </c>
      <c r="AK129" s="897">
        <f>G129*(AE129+AJ129)+(AE129+AJ129)</f>
        <v>68.875200000000007</v>
      </c>
      <c r="AL129" s="723">
        <f>(AJ129-AH129)/AH129</f>
        <v>0</v>
      </c>
      <c r="AM129" s="706"/>
      <c r="AN129" s="426" t="s">
        <v>609</v>
      </c>
      <c r="AO129" s="426" t="s">
        <v>433</v>
      </c>
      <c r="AP129" s="460" t="s">
        <v>249</v>
      </c>
      <c r="AQ129" s="445"/>
    </row>
    <row r="130" spans="1:43" ht="50" customHeight="1" thickBot="1" x14ac:dyDescent="0.25">
      <c r="A130" s="831"/>
      <c r="B130" s="910" t="s">
        <v>610</v>
      </c>
      <c r="C130" s="350" t="s">
        <v>533</v>
      </c>
      <c r="D130" s="550" t="s">
        <v>608</v>
      </c>
      <c r="E130" s="351" t="s">
        <v>537</v>
      </c>
      <c r="F130" s="352"/>
      <c r="G130" s="512">
        <v>0.2</v>
      </c>
      <c r="H130" s="366"/>
      <c r="I130" s="354"/>
      <c r="J130" s="355"/>
      <c r="K130" s="356"/>
      <c r="L130" s="356"/>
      <c r="M130" s="354"/>
      <c r="N130" s="357"/>
      <c r="O130" s="354"/>
      <c r="P130" s="367"/>
      <c r="Q130" s="354"/>
      <c r="R130" s="357"/>
      <c r="S130" s="354"/>
      <c r="T130" s="367"/>
      <c r="U130" s="354"/>
      <c r="V130" s="357"/>
      <c r="W130" s="354"/>
      <c r="X130" s="367"/>
      <c r="Y130" s="354"/>
      <c r="Z130" s="368"/>
      <c r="AA130" s="354"/>
      <c r="AB130" s="532"/>
      <c r="AC130" s="354"/>
      <c r="AD130" s="651">
        <v>24.359000000000002</v>
      </c>
      <c r="AE130" s="354"/>
      <c r="AF130" s="553">
        <f t="shared" si="44"/>
        <v>29.230800000000002</v>
      </c>
      <c r="AG130" s="363" t="s">
        <v>561</v>
      </c>
      <c r="AH130" s="695">
        <v>24.359000000000002</v>
      </c>
      <c r="AI130" s="717">
        <f t="shared" si="27"/>
        <v>29.230800000000002</v>
      </c>
      <c r="AJ130" s="732">
        <v>23.343</v>
      </c>
      <c r="AK130" s="897">
        <f>G130*(AE130+AJ130)+(AE130+AJ130)</f>
        <v>28.011600000000001</v>
      </c>
      <c r="AL130" s="723">
        <f>(AJ130-AH130)/AH130</f>
        <v>-4.1709429779547669E-2</v>
      </c>
      <c r="AM130" s="713"/>
      <c r="AN130" s="351" t="s">
        <v>609</v>
      </c>
      <c r="AO130" s="351" t="s">
        <v>433</v>
      </c>
      <c r="AP130" s="469">
        <v>164</v>
      </c>
      <c r="AQ130" s="350"/>
    </row>
    <row r="131" spans="1:43" ht="50" customHeight="1" x14ac:dyDescent="0.2">
      <c r="B131" s="909" t="s">
        <v>645</v>
      </c>
      <c r="C131" s="350" t="s">
        <v>646</v>
      </c>
      <c r="D131" s="550" t="s">
        <v>647</v>
      </c>
      <c r="E131" s="351" t="s">
        <v>653</v>
      </c>
      <c r="F131" s="352"/>
      <c r="G131" s="512">
        <v>0.2</v>
      </c>
      <c r="H131" s="366"/>
      <c r="I131" s="354"/>
      <c r="J131" s="355"/>
      <c r="K131" s="356"/>
      <c r="L131" s="356"/>
      <c r="M131" s="354"/>
      <c r="N131" s="357"/>
      <c r="O131" s="354"/>
      <c r="P131" s="367"/>
      <c r="Q131" s="354"/>
      <c r="R131" s="357"/>
      <c r="S131" s="354"/>
      <c r="T131" s="367"/>
      <c r="U131" s="354"/>
      <c r="V131" s="357"/>
      <c r="W131" s="354"/>
      <c r="X131" s="367"/>
      <c r="Y131" s="354"/>
      <c r="Z131" s="368"/>
      <c r="AA131" s="354"/>
      <c r="AB131" s="532"/>
      <c r="AC131" s="354"/>
      <c r="AD131" s="651">
        <v>1.008</v>
      </c>
      <c r="AE131" s="354"/>
      <c r="AF131" s="557">
        <f t="shared" ref="AF131:AF133" si="60">G131*(AE131+AD131)+(AE131+AD131)</f>
        <v>1.2096</v>
      </c>
      <c r="AG131" s="363" t="s">
        <v>539</v>
      </c>
      <c r="AH131" s="695">
        <v>1.1180000000000001</v>
      </c>
      <c r="AI131" s="717">
        <f t="shared" si="27"/>
        <v>1.3416000000000001</v>
      </c>
      <c r="AJ131" s="732">
        <v>1.1180000000000001</v>
      </c>
      <c r="AK131" s="897">
        <f>G131*(AE131+AJ131)+(AE131+AJ131)</f>
        <v>1.3416000000000001</v>
      </c>
      <c r="AL131" s="723">
        <f>(AJ131-AH131)/AH131</f>
        <v>0</v>
      </c>
      <c r="AM131" s="713"/>
      <c r="AN131" s="351"/>
      <c r="AO131" s="351"/>
      <c r="AP131" s="362">
        <v>33</v>
      </c>
      <c r="AQ131" s="350"/>
    </row>
    <row r="132" spans="1:43" ht="50" customHeight="1" x14ac:dyDescent="0.2">
      <c r="B132" s="909" t="s">
        <v>669</v>
      </c>
      <c r="C132" s="350" t="s">
        <v>646</v>
      </c>
      <c r="D132" s="550" t="s">
        <v>668</v>
      </c>
      <c r="E132" s="351" t="s">
        <v>670</v>
      </c>
      <c r="F132" s="352"/>
      <c r="G132" s="512">
        <v>0.2</v>
      </c>
      <c r="H132" s="366"/>
      <c r="I132" s="354"/>
      <c r="J132" s="355"/>
      <c r="K132" s="356"/>
      <c r="L132" s="356"/>
      <c r="M132" s="354"/>
      <c r="N132" s="357"/>
      <c r="O132" s="354"/>
      <c r="P132" s="367"/>
      <c r="Q132" s="354"/>
      <c r="R132" s="357"/>
      <c r="S132" s="354"/>
      <c r="T132" s="367"/>
      <c r="U132" s="354"/>
      <c r="V132" s="357"/>
      <c r="W132" s="354"/>
      <c r="X132" s="367"/>
      <c r="Y132" s="354"/>
      <c r="Z132" s="368"/>
      <c r="AA132" s="354"/>
      <c r="AB132" s="532"/>
      <c r="AC132" s="354"/>
      <c r="AD132" s="651">
        <v>7.476</v>
      </c>
      <c r="AE132" s="354"/>
      <c r="AF132" s="557">
        <f t="shared" si="60"/>
        <v>8.9711999999999996</v>
      </c>
      <c r="AG132" s="363" t="s">
        <v>539</v>
      </c>
      <c r="AH132" s="695">
        <v>7.476</v>
      </c>
      <c r="AI132" s="717">
        <f t="shared" si="27"/>
        <v>8.9711999999999996</v>
      </c>
      <c r="AJ132" s="732">
        <v>7.476</v>
      </c>
      <c r="AK132" s="897">
        <f>G132*(AE132+AJ132)+(AE132+AJ132)</f>
        <v>8.9711999999999996</v>
      </c>
      <c r="AL132" s="723">
        <f>(AJ132-AH132)/AH132</f>
        <v>0</v>
      </c>
      <c r="AM132" s="713"/>
      <c r="AN132" s="351"/>
      <c r="AO132" s="351"/>
      <c r="AP132" s="362">
        <v>33</v>
      </c>
      <c r="AQ132" s="350"/>
    </row>
    <row r="133" spans="1:43" ht="50" customHeight="1" x14ac:dyDescent="0.2">
      <c r="B133" s="909" t="s">
        <v>648</v>
      </c>
      <c r="C133" s="350" t="s">
        <v>646</v>
      </c>
      <c r="D133" s="550" t="s">
        <v>649</v>
      </c>
      <c r="E133" s="351" t="s">
        <v>654</v>
      </c>
      <c r="F133" s="352"/>
      <c r="G133" s="512"/>
      <c r="H133" s="366"/>
      <c r="I133" s="354"/>
      <c r="J133" s="355"/>
      <c r="K133" s="356"/>
      <c r="L133" s="356"/>
      <c r="M133" s="354"/>
      <c r="N133" s="357"/>
      <c r="O133" s="354"/>
      <c r="P133" s="367"/>
      <c r="Q133" s="354"/>
      <c r="R133" s="357"/>
      <c r="S133" s="354"/>
      <c r="T133" s="367"/>
      <c r="U133" s="354"/>
      <c r="V133" s="357"/>
      <c r="W133" s="354"/>
      <c r="X133" s="367"/>
      <c r="Y133" s="354"/>
      <c r="Z133" s="368"/>
      <c r="AA133" s="354"/>
      <c r="AB133" s="532"/>
      <c r="AC133" s="354"/>
      <c r="AD133" s="651">
        <v>0.51100000000000001</v>
      </c>
      <c r="AE133" s="354"/>
      <c r="AF133" s="557">
        <f t="shared" si="60"/>
        <v>0.51100000000000001</v>
      </c>
      <c r="AG133" s="363" t="s">
        <v>539</v>
      </c>
      <c r="AH133" s="695">
        <v>0.9</v>
      </c>
      <c r="AI133" s="717">
        <f t="shared" si="27"/>
        <v>0.9</v>
      </c>
      <c r="AJ133" s="732">
        <v>0.9</v>
      </c>
      <c r="AK133" s="897">
        <f>G133*(AE133+AJ133)+(AE133+AJ133)</f>
        <v>0.9</v>
      </c>
      <c r="AL133" s="723">
        <f>(AJ133-AH133)/AH133</f>
        <v>0</v>
      </c>
      <c r="AM133" s="713"/>
      <c r="AN133" s="351"/>
      <c r="AO133" s="351"/>
      <c r="AP133" s="362">
        <v>33</v>
      </c>
      <c r="AQ133" s="350"/>
    </row>
    <row r="134" spans="1:43" ht="50" customHeight="1" x14ac:dyDescent="0.2">
      <c r="B134" s="922" t="s">
        <v>574</v>
      </c>
      <c r="C134" s="351" t="s">
        <v>575</v>
      </c>
      <c r="D134" s="550" t="s">
        <v>58</v>
      </c>
      <c r="E134" s="351"/>
      <c r="F134" s="356"/>
      <c r="G134" s="512">
        <v>0.2</v>
      </c>
      <c r="H134" s="366"/>
      <c r="I134" s="354"/>
      <c r="J134" s="355"/>
      <c r="K134" s="356"/>
      <c r="L134" s="356"/>
      <c r="M134" s="354"/>
      <c r="N134" s="357"/>
      <c r="O134" s="367"/>
      <c r="P134" s="352"/>
      <c r="Q134" s="354"/>
      <c r="R134" s="357"/>
      <c r="S134" s="357"/>
      <c r="T134" s="367"/>
      <c r="U134" s="354"/>
      <c r="V134" s="357"/>
      <c r="W134" s="367"/>
      <c r="X134" s="367"/>
      <c r="Y134" s="354"/>
      <c r="Z134" s="368"/>
      <c r="AA134" s="354"/>
      <c r="AB134" s="354"/>
      <c r="AC134" s="354"/>
      <c r="AD134" s="651">
        <v>26.408999999999999</v>
      </c>
      <c r="AE134" s="354"/>
      <c r="AF134" s="557">
        <f t="shared" ref="AF134:AF137" si="61">G134*(AE134+AD134)+(AE134+AD134)</f>
        <v>31.690799999999999</v>
      </c>
      <c r="AG134" s="363" t="s">
        <v>539</v>
      </c>
      <c r="AH134" s="695">
        <v>26.408999999999999</v>
      </c>
      <c r="AI134" s="717">
        <f t="shared" si="27"/>
        <v>31.690799999999999</v>
      </c>
      <c r="AJ134" s="732">
        <v>31.504000000000001</v>
      </c>
      <c r="AK134" s="897">
        <f>G134*(AE134+AJ134)+(AE134+AJ134)</f>
        <v>37.8048</v>
      </c>
      <c r="AL134" s="723">
        <f>(AJ134-AH134)/AH134</f>
        <v>0.19292665379226789</v>
      </c>
      <c r="AM134" s="704" t="s">
        <v>577</v>
      </c>
      <c r="AN134" s="351" t="s">
        <v>407</v>
      </c>
      <c r="AO134" s="351" t="s">
        <v>576</v>
      </c>
      <c r="AP134" s="354" t="s">
        <v>249</v>
      </c>
      <c r="AQ134" s="350"/>
    </row>
    <row r="135" spans="1:43" ht="50" customHeight="1" x14ac:dyDescent="0.2">
      <c r="B135" s="905" t="s">
        <v>638</v>
      </c>
      <c r="C135" s="351" t="s">
        <v>639</v>
      </c>
      <c r="D135" s="550" t="s">
        <v>640</v>
      </c>
      <c r="E135" s="351" t="s">
        <v>537</v>
      </c>
      <c r="F135" s="356"/>
      <c r="G135" s="512">
        <v>0.2</v>
      </c>
      <c r="H135" s="366"/>
      <c r="I135" s="354"/>
      <c r="J135" s="355"/>
      <c r="K135" s="356"/>
      <c r="L135" s="356"/>
      <c r="M135" s="354"/>
      <c r="N135" s="357"/>
      <c r="O135" s="367"/>
      <c r="P135" s="352"/>
      <c r="Q135" s="354"/>
      <c r="R135" s="357"/>
      <c r="S135" s="357"/>
      <c r="T135" s="367"/>
      <c r="U135" s="354"/>
      <c r="V135" s="357"/>
      <c r="W135" s="367"/>
      <c r="X135" s="367"/>
      <c r="Y135" s="354"/>
      <c r="Z135" s="368"/>
      <c r="AA135" s="354"/>
      <c r="AB135" s="354"/>
      <c r="AC135" s="354"/>
      <c r="AD135" s="651">
        <v>1.7190000000000001</v>
      </c>
      <c r="AE135" s="354"/>
      <c r="AF135" s="557">
        <f t="shared" si="61"/>
        <v>2.0628000000000002</v>
      </c>
      <c r="AG135" s="363" t="s">
        <v>539</v>
      </c>
      <c r="AH135" s="695">
        <v>1.7190000000000001</v>
      </c>
      <c r="AI135" s="717">
        <f t="shared" ref="AI135:AI142" si="62">(G135*(AE135+AH135))+(AE135+AH135)</f>
        <v>2.0628000000000002</v>
      </c>
      <c r="AJ135" s="732">
        <v>1.7190000000000001</v>
      </c>
      <c r="AK135" s="897">
        <f>G135*(AE135+AJ135)+(AE135+AJ135)</f>
        <v>2.0628000000000002</v>
      </c>
      <c r="AL135" s="723">
        <f>(AJ135-AH135)/AH135</f>
        <v>0</v>
      </c>
      <c r="AM135" s="704"/>
      <c r="AN135" s="351"/>
      <c r="AO135" s="351" t="s">
        <v>433</v>
      </c>
      <c r="AP135" s="354" t="s">
        <v>249</v>
      </c>
      <c r="AQ135" s="350"/>
    </row>
    <row r="136" spans="1:43" ht="50" customHeight="1" x14ac:dyDescent="0.2">
      <c r="B136" s="905" t="s">
        <v>641</v>
      </c>
      <c r="C136" s="351" t="s">
        <v>639</v>
      </c>
      <c r="D136" s="550" t="s">
        <v>642</v>
      </c>
      <c r="E136" s="351" t="s">
        <v>537</v>
      </c>
      <c r="F136" s="356"/>
      <c r="G136" s="512">
        <v>0.2</v>
      </c>
      <c r="H136" s="366"/>
      <c r="I136" s="354"/>
      <c r="J136" s="355"/>
      <c r="K136" s="356"/>
      <c r="L136" s="356"/>
      <c r="M136" s="354"/>
      <c r="N136" s="357"/>
      <c r="O136" s="367"/>
      <c r="P136" s="352"/>
      <c r="Q136" s="354"/>
      <c r="R136" s="357"/>
      <c r="S136" s="357"/>
      <c r="T136" s="367"/>
      <c r="U136" s="354"/>
      <c r="V136" s="357"/>
      <c r="W136" s="367"/>
      <c r="X136" s="367"/>
      <c r="Y136" s="354"/>
      <c r="Z136" s="368"/>
      <c r="AA136" s="354"/>
      <c r="AB136" s="354"/>
      <c r="AC136" s="354"/>
      <c r="AD136" s="651">
        <v>2</v>
      </c>
      <c r="AE136" s="354"/>
      <c r="AF136" s="557">
        <f t="shared" si="61"/>
        <v>2.4</v>
      </c>
      <c r="AG136" s="363" t="s">
        <v>539</v>
      </c>
      <c r="AH136" s="695">
        <v>2</v>
      </c>
      <c r="AI136" s="717">
        <f t="shared" si="62"/>
        <v>2.4</v>
      </c>
      <c r="AJ136" s="732">
        <v>2</v>
      </c>
      <c r="AK136" s="897">
        <f>G136*(AE136+AJ136)+(AE136+AJ136)</f>
        <v>2.4</v>
      </c>
      <c r="AL136" s="723">
        <f>(AJ136-AH136)/AH136</f>
        <v>0</v>
      </c>
      <c r="AM136" s="704"/>
      <c r="AN136" s="351"/>
      <c r="AO136" s="351" t="s">
        <v>433</v>
      </c>
      <c r="AP136" s="354">
        <v>201</v>
      </c>
      <c r="AQ136" s="350"/>
    </row>
    <row r="137" spans="1:43" ht="50" customHeight="1" x14ac:dyDescent="0.2">
      <c r="B137" s="909" t="s">
        <v>643</v>
      </c>
      <c r="C137" s="350" t="s">
        <v>639</v>
      </c>
      <c r="D137" s="550" t="s">
        <v>644</v>
      </c>
      <c r="E137" s="351" t="s">
        <v>537</v>
      </c>
      <c r="F137" s="352"/>
      <c r="G137" s="512">
        <v>0.2</v>
      </c>
      <c r="H137" s="366"/>
      <c r="I137" s="354"/>
      <c r="J137" s="355"/>
      <c r="K137" s="356"/>
      <c r="L137" s="356"/>
      <c r="M137" s="354"/>
      <c r="N137" s="357"/>
      <c r="O137" s="354"/>
      <c r="P137" s="367"/>
      <c r="Q137" s="354"/>
      <c r="R137" s="357"/>
      <c r="S137" s="354"/>
      <c r="T137" s="367"/>
      <c r="U137" s="354"/>
      <c r="V137" s="357"/>
      <c r="W137" s="354"/>
      <c r="X137" s="367"/>
      <c r="Y137" s="354"/>
      <c r="Z137" s="368"/>
      <c r="AA137" s="354"/>
      <c r="AB137" s="532"/>
      <c r="AC137" s="354"/>
      <c r="AD137" s="651">
        <v>0.58199999999999996</v>
      </c>
      <c r="AE137" s="354"/>
      <c r="AF137" s="557">
        <f t="shared" si="61"/>
        <v>0.69839999999999991</v>
      </c>
      <c r="AG137" s="363" t="s">
        <v>539</v>
      </c>
      <c r="AH137" s="695">
        <v>0.58199999999999996</v>
      </c>
      <c r="AI137" s="717">
        <f t="shared" si="62"/>
        <v>0.69839999999999991</v>
      </c>
      <c r="AJ137" s="732">
        <v>0.58199999999999996</v>
      </c>
      <c r="AK137" s="897">
        <f>G137*(AE137+AJ137)+(AE137+AJ137)</f>
        <v>0.69839999999999991</v>
      </c>
      <c r="AL137" s="723">
        <f>(AJ137-AH137)/AH137</f>
        <v>0</v>
      </c>
      <c r="AM137" s="713"/>
      <c r="AN137" s="351"/>
      <c r="AO137" s="351" t="s">
        <v>433</v>
      </c>
      <c r="AP137" s="362">
        <v>204</v>
      </c>
      <c r="AQ137" s="350"/>
    </row>
    <row r="138" spans="1:43" ht="50" customHeight="1" thickBot="1" x14ac:dyDescent="0.25">
      <c r="B138" s="930" t="s">
        <v>607</v>
      </c>
      <c r="C138" s="635" t="s">
        <v>533</v>
      </c>
      <c r="D138" s="649" t="s">
        <v>608</v>
      </c>
      <c r="E138" s="636" t="s">
        <v>537</v>
      </c>
      <c r="F138" s="637"/>
      <c r="G138" s="638">
        <v>0.2</v>
      </c>
      <c r="H138" s="639"/>
      <c r="I138" s="640" t="s">
        <v>537</v>
      </c>
      <c r="J138" s="641"/>
      <c r="K138" s="642"/>
      <c r="L138" s="642"/>
      <c r="M138" s="640"/>
      <c r="N138" s="643"/>
      <c r="O138" s="640"/>
      <c r="P138" s="644"/>
      <c r="Q138" s="645"/>
      <c r="R138" s="646"/>
      <c r="S138" s="645"/>
      <c r="T138" s="644"/>
      <c r="U138" s="645"/>
      <c r="V138" s="646"/>
      <c r="W138" s="645"/>
      <c r="X138" s="644"/>
      <c r="Y138" s="645"/>
      <c r="Z138" s="647"/>
      <c r="AA138" s="645"/>
      <c r="AB138" s="645"/>
      <c r="AC138" s="645"/>
      <c r="AD138" s="657">
        <v>24.73</v>
      </c>
      <c r="AE138" s="638"/>
      <c r="AF138" s="570">
        <f>G138*(AE138+AD138)+(AE138+AD138)</f>
        <v>29.676000000000002</v>
      </c>
      <c r="AG138" s="476" t="s">
        <v>539</v>
      </c>
      <c r="AH138" s="699">
        <v>24.359000000000002</v>
      </c>
      <c r="AI138" s="717">
        <f t="shared" si="62"/>
        <v>29.230800000000002</v>
      </c>
      <c r="AJ138" s="739">
        <v>23.343</v>
      </c>
      <c r="AK138" s="897">
        <f>G138*(AE138+AJ138)+(AE138+AJ138)</f>
        <v>28.011600000000001</v>
      </c>
      <c r="AL138" s="723">
        <f>(AJ138-AH138)/AH138</f>
        <v>-4.1709429779547669E-2</v>
      </c>
      <c r="AM138" s="714"/>
      <c r="AN138" s="351" t="s">
        <v>609</v>
      </c>
      <c r="AO138" s="351" t="s">
        <v>433</v>
      </c>
      <c r="AP138" s="469">
        <v>178</v>
      </c>
      <c r="AQ138" s="350"/>
    </row>
    <row r="139" spans="1:43" ht="50" customHeight="1" thickBot="1" x14ac:dyDescent="0.25">
      <c r="A139" s="836" t="s">
        <v>664</v>
      </c>
      <c r="B139" s="922" t="s">
        <v>530</v>
      </c>
      <c r="C139" s="350" t="s">
        <v>533</v>
      </c>
      <c r="D139" s="550" t="s">
        <v>534</v>
      </c>
      <c r="E139" s="351" t="s">
        <v>537</v>
      </c>
      <c r="F139" s="352"/>
      <c r="G139" s="512">
        <v>0.2</v>
      </c>
      <c r="H139" s="353"/>
      <c r="I139" s="354" t="s">
        <v>538</v>
      </c>
      <c r="J139" s="355"/>
      <c r="K139" s="356"/>
      <c r="L139" s="356"/>
      <c r="M139" s="354"/>
      <c r="N139" s="357"/>
      <c r="O139" s="354"/>
      <c r="P139" s="358"/>
      <c r="Q139" s="359"/>
      <c r="R139" s="360"/>
      <c r="S139" s="359"/>
      <c r="T139" s="358"/>
      <c r="U139" s="359"/>
      <c r="V139" s="360"/>
      <c r="W139" s="359"/>
      <c r="X139" s="358"/>
      <c r="Y139" s="359"/>
      <c r="Z139" s="361"/>
      <c r="AA139" s="359"/>
      <c r="AB139" s="359"/>
      <c r="AC139" s="359"/>
      <c r="AD139" s="651">
        <v>105.69</v>
      </c>
      <c r="AE139" s="512"/>
      <c r="AF139" s="572">
        <f>G139*(AE139+AD139)+(AE139+AD139)</f>
        <v>126.828</v>
      </c>
      <c r="AG139" s="363" t="s">
        <v>539</v>
      </c>
      <c r="AH139" s="695">
        <v>105.69</v>
      </c>
      <c r="AI139" s="717">
        <f t="shared" si="62"/>
        <v>126.828</v>
      </c>
      <c r="AJ139" s="732">
        <v>105.69</v>
      </c>
      <c r="AK139" s="897">
        <f>G139*(AE139+AJ139)+(AE139+AJ139)</f>
        <v>126.828</v>
      </c>
      <c r="AL139" s="723">
        <f>(AJ139-AH139)/AH139</f>
        <v>0</v>
      </c>
      <c r="AM139" s="713"/>
      <c r="AN139" s="351" t="s">
        <v>536</v>
      </c>
      <c r="AO139" s="351" t="s">
        <v>433</v>
      </c>
      <c r="AP139" s="469">
        <v>178</v>
      </c>
      <c r="AQ139" s="350"/>
    </row>
    <row r="140" spans="1:43" ht="50" customHeight="1" x14ac:dyDescent="0.2">
      <c r="A140" s="837"/>
      <c r="B140" s="931" t="s">
        <v>531</v>
      </c>
      <c r="C140" s="659" t="s">
        <v>533</v>
      </c>
      <c r="D140" s="660" t="s">
        <v>535</v>
      </c>
      <c r="E140" s="661" t="s">
        <v>537</v>
      </c>
      <c r="F140" s="662"/>
      <c r="G140" s="663">
        <v>0.2</v>
      </c>
      <c r="H140" s="664"/>
      <c r="I140" s="665" t="s">
        <v>538</v>
      </c>
      <c r="J140" s="666"/>
      <c r="K140" s="667"/>
      <c r="L140" s="667"/>
      <c r="M140" s="665"/>
      <c r="N140" s="668"/>
      <c r="O140" s="665"/>
      <c r="P140" s="669"/>
      <c r="Q140" s="670"/>
      <c r="R140" s="671"/>
      <c r="S140" s="670"/>
      <c r="T140" s="669"/>
      <c r="U140" s="670"/>
      <c r="V140" s="671"/>
      <c r="W140" s="670"/>
      <c r="X140" s="669"/>
      <c r="Y140" s="670"/>
      <c r="Z140" s="672"/>
      <c r="AA140" s="670"/>
      <c r="AB140" s="670"/>
      <c r="AC140" s="670"/>
      <c r="AD140" s="673">
        <v>11.05</v>
      </c>
      <c r="AE140" s="663"/>
      <c r="AF140" s="572">
        <f>G140*(AE140+AD140)+(AE140+AD140)</f>
        <v>13.260000000000002</v>
      </c>
      <c r="AG140" s="674" t="s">
        <v>539</v>
      </c>
      <c r="AH140" s="700">
        <v>11.05</v>
      </c>
      <c r="AI140" s="717">
        <f t="shared" si="62"/>
        <v>13.260000000000002</v>
      </c>
      <c r="AJ140" s="740">
        <v>11.05</v>
      </c>
      <c r="AK140" s="897">
        <f>G140*(AE140+AJ140)+(AE140+AJ140)</f>
        <v>13.260000000000002</v>
      </c>
      <c r="AL140" s="723">
        <f>(AJ140-AH140)/AH140</f>
        <v>0</v>
      </c>
      <c r="AM140" s="715"/>
      <c r="AN140" s="661" t="s">
        <v>536</v>
      </c>
      <c r="AO140" s="661" t="s">
        <v>433</v>
      </c>
      <c r="AP140" s="675">
        <v>178</v>
      </c>
      <c r="AQ140" s="659"/>
    </row>
    <row r="141" spans="1:43" ht="50" customHeight="1" x14ac:dyDescent="0.2">
      <c r="B141" s="905" t="s">
        <v>673</v>
      </c>
      <c r="C141" s="351" t="s">
        <v>674</v>
      </c>
      <c r="D141" s="511" t="s">
        <v>671</v>
      </c>
      <c r="E141" s="351" t="s">
        <v>672</v>
      </c>
      <c r="F141" s="356"/>
      <c r="G141" s="512">
        <v>0.2</v>
      </c>
      <c r="H141" s="366"/>
      <c r="I141" s="354"/>
      <c r="J141" s="355"/>
      <c r="K141" s="356"/>
      <c r="L141" s="356"/>
      <c r="M141" s="354"/>
      <c r="N141" s="357"/>
      <c r="O141" s="367"/>
      <c r="P141" s="352"/>
      <c r="Q141" s="354"/>
      <c r="R141" s="357"/>
      <c r="S141" s="357"/>
      <c r="T141" s="367"/>
      <c r="U141" s="354"/>
      <c r="V141" s="357"/>
      <c r="W141" s="367"/>
      <c r="X141" s="367"/>
      <c r="Y141" s="354"/>
      <c r="Z141" s="368"/>
      <c r="AA141" s="354"/>
      <c r="AB141" s="354"/>
      <c r="AC141" s="354"/>
      <c r="AD141" s="357">
        <v>36.642000000000003</v>
      </c>
      <c r="AE141" s="354"/>
      <c r="AF141" s="387">
        <f>G141*(AE141+AD141)+(AE141+AD141)</f>
        <v>43.970400000000005</v>
      </c>
      <c r="AG141" s="363" t="s">
        <v>539</v>
      </c>
      <c r="AH141" s="695">
        <v>32.985999999999997</v>
      </c>
      <c r="AI141" s="717">
        <f t="shared" si="62"/>
        <v>39.583199999999998</v>
      </c>
      <c r="AJ141" s="732">
        <v>31.666</v>
      </c>
      <c r="AK141" s="897">
        <f>G141*(AE141+AJ141)+(AE141+AJ141)</f>
        <v>37.999200000000002</v>
      </c>
      <c r="AL141" s="723">
        <f>(AJ141-AH141)/AH141</f>
        <v>-4.0016976899290513E-2</v>
      </c>
      <c r="AM141" s="704" t="s">
        <v>675</v>
      </c>
      <c r="AN141" s="351" t="s">
        <v>405</v>
      </c>
      <c r="AO141" s="351" t="s">
        <v>398</v>
      </c>
      <c r="AP141" s="354">
        <v>49</v>
      </c>
      <c r="AQ141" s="350"/>
    </row>
    <row r="142" spans="1:43" ht="50" customHeight="1" x14ac:dyDescent="0.2">
      <c r="B142" s="909" t="s">
        <v>678</v>
      </c>
      <c r="C142" s="350" t="s">
        <v>230</v>
      </c>
      <c r="D142" s="511" t="s">
        <v>676</v>
      </c>
      <c r="E142" s="351" t="s">
        <v>677</v>
      </c>
      <c r="F142" s="352"/>
      <c r="G142" s="512">
        <v>0.2</v>
      </c>
      <c r="H142" s="366"/>
      <c r="I142" s="354"/>
      <c r="J142" s="355"/>
      <c r="K142" s="356"/>
      <c r="L142" s="356"/>
      <c r="M142" s="354"/>
      <c r="N142" s="357"/>
      <c r="O142" s="354"/>
      <c r="P142" s="367"/>
      <c r="Q142" s="354"/>
      <c r="R142" s="357"/>
      <c r="S142" s="354"/>
      <c r="T142" s="367"/>
      <c r="U142" s="354"/>
      <c r="V142" s="357"/>
      <c r="W142" s="354"/>
      <c r="X142" s="367"/>
      <c r="Y142" s="354"/>
      <c r="Z142" s="368"/>
      <c r="AA142" s="354"/>
      <c r="AB142" s="532"/>
      <c r="AC142" s="354"/>
      <c r="AD142" s="357">
        <v>77.903000000000006</v>
      </c>
      <c r="AE142" s="354"/>
      <c r="AF142" s="387">
        <f>G142*(AE142+AD142)+(AE142+AD142)</f>
        <v>93.48360000000001</v>
      </c>
      <c r="AG142" s="363" t="s">
        <v>539</v>
      </c>
      <c r="AH142" s="695">
        <v>77.903000000000006</v>
      </c>
      <c r="AI142" s="717">
        <f t="shared" si="62"/>
        <v>93.48360000000001</v>
      </c>
      <c r="AJ142" s="732">
        <v>77.903000000000006</v>
      </c>
      <c r="AK142" s="897">
        <f>G142*(AE142+AJ142)+(AE142+AJ142)</f>
        <v>93.48360000000001</v>
      </c>
      <c r="AL142" s="723">
        <f>(AJ142-AH142)/AH142</f>
        <v>0</v>
      </c>
      <c r="AM142" s="716"/>
      <c r="AN142" s="382"/>
      <c r="AO142" s="382"/>
      <c r="AP142" s="362"/>
    </row>
    <row r="143" spans="1:43" ht="50" customHeight="1" x14ac:dyDescent="0.2">
      <c r="B143" s="932"/>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c r="AA143" s="44"/>
      <c r="AB143" s="44"/>
      <c r="AC143" s="44"/>
      <c r="AD143" s="658"/>
      <c r="AE143" s="44"/>
      <c r="AF143" s="44"/>
      <c r="AG143" s="44"/>
      <c r="AH143" s="43"/>
      <c r="AI143" s="658"/>
      <c r="AJ143" s="727"/>
      <c r="AK143" s="898"/>
      <c r="AL143" s="725"/>
      <c r="AM143" s="44"/>
      <c r="AN143" s="44"/>
      <c r="AO143" s="44"/>
      <c r="AP143" s="44"/>
    </row>
    <row r="144" spans="1:43" ht="50" customHeight="1" x14ac:dyDescent="0.2">
      <c r="C144" s="166"/>
      <c r="E144" s="166"/>
      <c r="AM144" s="166"/>
      <c r="AN144" s="166"/>
      <c r="AO144" s="166"/>
      <c r="AP144" s="168"/>
    </row>
    <row r="145" spans="3:42" ht="50" customHeight="1" x14ac:dyDescent="0.2">
      <c r="C145" s="166"/>
      <c r="E145" s="166"/>
      <c r="AM145" s="166"/>
      <c r="AN145" s="166"/>
      <c r="AO145" s="166"/>
      <c r="AP145" s="168"/>
    </row>
    <row r="146" spans="3:42" ht="50" customHeight="1" x14ac:dyDescent="0.2">
      <c r="C146" s="166"/>
      <c r="E146" s="166"/>
      <c r="AM146" s="166"/>
      <c r="AN146" s="166"/>
      <c r="AO146" s="166"/>
      <c r="AP146" s="168"/>
    </row>
    <row r="147" spans="3:42" ht="50" customHeight="1" x14ac:dyDescent="0.2">
      <c r="C147" s="166"/>
      <c r="E147" s="166"/>
      <c r="AM147" s="166"/>
      <c r="AN147" s="166"/>
      <c r="AO147" s="166"/>
      <c r="AP147" s="168"/>
    </row>
    <row r="148" spans="3:42" ht="50" customHeight="1" x14ac:dyDescent="0.2">
      <c r="C148" s="166"/>
      <c r="E148" s="166"/>
      <c r="AM148" s="166"/>
      <c r="AN148" s="166"/>
      <c r="AO148" s="166"/>
      <c r="AP148" s="168"/>
    </row>
    <row r="149" spans="3:42" ht="50" customHeight="1" x14ac:dyDescent="0.2">
      <c r="C149" s="166"/>
      <c r="E149" s="166"/>
      <c r="AM149" s="166"/>
      <c r="AN149" s="166"/>
      <c r="AO149" s="166"/>
      <c r="AP149" s="168"/>
    </row>
    <row r="150" spans="3:42" ht="50" customHeight="1" x14ac:dyDescent="0.2">
      <c r="C150" s="166"/>
      <c r="E150" s="166"/>
      <c r="AM150" s="166"/>
      <c r="AN150" s="166"/>
      <c r="AO150" s="166"/>
      <c r="AP150" s="168"/>
    </row>
    <row r="151" spans="3:42" ht="50" customHeight="1" x14ac:dyDescent="0.2">
      <c r="C151" s="166"/>
      <c r="E151" s="166"/>
      <c r="AM151" s="166"/>
      <c r="AN151" s="166"/>
      <c r="AO151" s="166"/>
      <c r="AP151" s="168"/>
    </row>
    <row r="152" spans="3:42" ht="50" customHeight="1" x14ac:dyDescent="0.2">
      <c r="C152" s="166"/>
      <c r="E152" s="166"/>
      <c r="AM152" s="166"/>
      <c r="AN152" s="166"/>
      <c r="AO152" s="166"/>
      <c r="AP152" s="168"/>
    </row>
    <row r="153" spans="3:42" ht="50" customHeight="1" x14ac:dyDescent="0.2">
      <c r="C153" s="166"/>
      <c r="E153" s="166"/>
      <c r="AM153" s="166"/>
      <c r="AN153" s="166"/>
      <c r="AO153" s="166"/>
      <c r="AP153" s="168"/>
    </row>
    <row r="154" spans="3:42" ht="50" customHeight="1" x14ac:dyDescent="0.2">
      <c r="C154" s="166"/>
      <c r="E154" s="166"/>
      <c r="AM154" s="166"/>
      <c r="AN154" s="166"/>
      <c r="AO154" s="166"/>
      <c r="AP154" s="168"/>
    </row>
    <row r="155" spans="3:42" ht="50" customHeight="1" x14ac:dyDescent="0.2">
      <c r="C155" s="166"/>
      <c r="E155" s="166"/>
      <c r="AM155" s="166"/>
      <c r="AN155" s="166"/>
      <c r="AO155" s="166"/>
      <c r="AP155" s="168"/>
    </row>
    <row r="156" spans="3:42" ht="50" customHeight="1" x14ac:dyDescent="0.2">
      <c r="C156" s="166"/>
      <c r="E156" s="166"/>
      <c r="AM156" s="166"/>
      <c r="AN156" s="166"/>
      <c r="AO156" s="166"/>
      <c r="AP156" s="168"/>
    </row>
    <row r="157" spans="3:42" ht="50" customHeight="1" x14ac:dyDescent="0.2">
      <c r="C157" s="166"/>
      <c r="E157" s="166"/>
      <c r="AM157" s="166"/>
      <c r="AN157" s="166"/>
      <c r="AO157" s="166"/>
      <c r="AP157" s="168"/>
    </row>
    <row r="158" spans="3:42" ht="50" customHeight="1" x14ac:dyDescent="0.2">
      <c r="C158" s="166"/>
      <c r="E158" s="166"/>
      <c r="AM158" s="166"/>
      <c r="AN158" s="166"/>
      <c r="AO158" s="166"/>
      <c r="AP158" s="168"/>
    </row>
    <row r="159" spans="3:42" ht="50" customHeight="1" x14ac:dyDescent="0.2">
      <c r="C159" s="166"/>
      <c r="E159" s="166"/>
      <c r="AM159" s="166"/>
      <c r="AN159" s="166"/>
      <c r="AO159" s="166"/>
      <c r="AP159" s="168"/>
    </row>
    <row r="160" spans="3:42" ht="50" customHeight="1" x14ac:dyDescent="0.2">
      <c r="C160" s="166"/>
      <c r="E160" s="166"/>
      <c r="AM160" s="166"/>
      <c r="AN160" s="166"/>
      <c r="AO160" s="166"/>
      <c r="AP160" s="168"/>
    </row>
    <row r="161" spans="3:42" ht="50" customHeight="1" x14ac:dyDescent="0.2">
      <c r="C161" s="166"/>
      <c r="E161" s="166"/>
      <c r="AM161" s="166"/>
      <c r="AN161" s="166"/>
      <c r="AO161" s="166"/>
      <c r="AP161" s="168"/>
    </row>
    <row r="162" spans="3:42" ht="50" customHeight="1" x14ac:dyDescent="0.2">
      <c r="C162" s="166"/>
      <c r="E162" s="166"/>
      <c r="AM162" s="166"/>
      <c r="AN162" s="166"/>
      <c r="AO162" s="166"/>
      <c r="AP162" s="168"/>
    </row>
    <row r="163" spans="3:42" ht="50" customHeight="1" x14ac:dyDescent="0.2">
      <c r="C163" s="166"/>
      <c r="E163" s="166"/>
      <c r="AM163" s="166"/>
      <c r="AN163" s="166"/>
      <c r="AO163" s="166"/>
      <c r="AP163" s="168"/>
    </row>
    <row r="164" spans="3:42" ht="50" customHeight="1" x14ac:dyDescent="0.2">
      <c r="C164" s="166"/>
      <c r="E164" s="166"/>
      <c r="AM164" s="166"/>
      <c r="AN164" s="166"/>
      <c r="AO164" s="166"/>
      <c r="AP164" s="168"/>
    </row>
    <row r="165" spans="3:42" ht="50" customHeight="1" x14ac:dyDescent="0.2">
      <c r="C165" s="166"/>
      <c r="E165" s="166"/>
      <c r="AM165" s="166"/>
      <c r="AN165" s="166"/>
      <c r="AO165" s="166"/>
      <c r="AP165" s="168"/>
    </row>
    <row r="166" spans="3:42" ht="50" customHeight="1" x14ac:dyDescent="0.2">
      <c r="C166" s="166"/>
      <c r="E166" s="166"/>
      <c r="AM166" s="166"/>
      <c r="AN166" s="166"/>
      <c r="AO166" s="166"/>
      <c r="AP166" s="168"/>
    </row>
    <row r="167" spans="3:42" ht="50" customHeight="1" x14ac:dyDescent="0.2">
      <c r="C167" s="166"/>
      <c r="E167" s="166"/>
      <c r="AM167" s="166"/>
      <c r="AN167" s="166"/>
      <c r="AO167" s="166"/>
      <c r="AP167" s="168"/>
    </row>
    <row r="168" spans="3:42" ht="50" customHeight="1" x14ac:dyDescent="0.2">
      <c r="C168" s="166"/>
      <c r="E168" s="166"/>
      <c r="AM168" s="166"/>
      <c r="AN168" s="166"/>
      <c r="AO168" s="166"/>
      <c r="AP168" s="168"/>
    </row>
    <row r="169" spans="3:42" ht="50" customHeight="1" x14ac:dyDescent="0.2">
      <c r="C169" s="166"/>
      <c r="E169" s="166"/>
      <c r="AM169" s="166"/>
      <c r="AN169" s="166"/>
      <c r="AO169" s="166"/>
      <c r="AP169" s="168"/>
    </row>
    <row r="170" spans="3:42" ht="50" customHeight="1" x14ac:dyDescent="0.2">
      <c r="C170" s="166"/>
      <c r="E170" s="166"/>
      <c r="AM170" s="166"/>
      <c r="AN170" s="166"/>
      <c r="AO170" s="166"/>
      <c r="AP170" s="168"/>
    </row>
    <row r="171" spans="3:42" ht="50" customHeight="1" x14ac:dyDescent="0.2">
      <c r="C171" s="166"/>
      <c r="E171" s="166"/>
      <c r="AM171" s="166"/>
      <c r="AN171" s="166"/>
      <c r="AO171" s="166"/>
      <c r="AP171" s="168"/>
    </row>
    <row r="172" spans="3:42" ht="50" customHeight="1" x14ac:dyDescent="0.2">
      <c r="C172" s="166"/>
      <c r="E172" s="166"/>
      <c r="AM172" s="166"/>
      <c r="AN172" s="166"/>
      <c r="AO172" s="166"/>
      <c r="AP172" s="168"/>
    </row>
    <row r="173" spans="3:42" ht="50" customHeight="1" x14ac:dyDescent="0.2">
      <c r="C173" s="166"/>
      <c r="E173" s="166"/>
      <c r="AM173" s="166"/>
      <c r="AN173" s="166"/>
      <c r="AO173" s="166"/>
      <c r="AP173" s="168"/>
    </row>
    <row r="174" spans="3:42" ht="50" customHeight="1" x14ac:dyDescent="0.2">
      <c r="C174" s="166"/>
      <c r="E174" s="166"/>
      <c r="AM174" s="166"/>
      <c r="AN174" s="166"/>
      <c r="AO174" s="166"/>
      <c r="AP174" s="168"/>
    </row>
  </sheetData>
  <autoFilter ref="A5:AQ128" xr:uid="{00000000-0009-0000-0000-000002000000}"/>
  <mergeCells count="16">
    <mergeCell ref="F122:M122"/>
    <mergeCell ref="A139:A140"/>
    <mergeCell ref="F126:M126"/>
    <mergeCell ref="A94:A130"/>
    <mergeCell ref="A2:AQ2"/>
    <mergeCell ref="A3:AQ3"/>
    <mergeCell ref="A75:A84"/>
    <mergeCell ref="A85:A92"/>
    <mergeCell ref="A45:A58"/>
    <mergeCell ref="A40:A44"/>
    <mergeCell ref="A33:A38"/>
    <mergeCell ref="A30:A32"/>
    <mergeCell ref="A4:AQ4"/>
    <mergeCell ref="A6:A27"/>
    <mergeCell ref="J105:M106"/>
    <mergeCell ref="F128:M128"/>
  </mergeCells>
  <phoneticPr fontId="30" type="noConversion"/>
  <conditionalFormatting sqref="B59:B73">
    <cfRule type="expression" dxfId="139" priority="36">
      <formula>#REF!=$D59</formula>
    </cfRule>
    <cfRule type="expression" dxfId="138" priority="37">
      <formula>#REF!&gt;$D59</formula>
    </cfRule>
    <cfRule type="expression" dxfId="137" priority="38">
      <formula>#REF!&lt;$D59</formula>
    </cfRule>
  </conditionalFormatting>
  <conditionalFormatting sqref="B92">
    <cfRule type="expression" dxfId="136" priority="50">
      <formula>#REF!=$D92</formula>
    </cfRule>
    <cfRule type="expression" dxfId="135" priority="51">
      <formula>#REF!&gt;$D92</formula>
    </cfRule>
    <cfRule type="expression" dxfId="134" priority="52">
      <formula>#REF!&lt;$D92</formula>
    </cfRule>
  </conditionalFormatting>
  <conditionalFormatting sqref="B134">
    <cfRule type="expression" dxfId="133" priority="30">
      <formula>#REF!=$D134</formula>
    </cfRule>
    <cfRule type="expression" dxfId="132" priority="31">
      <formula>#REF!&gt;$D134</formula>
    </cfRule>
    <cfRule type="expression" dxfId="131" priority="32">
      <formula>#REF!&lt;$D134</formula>
    </cfRule>
  </conditionalFormatting>
  <conditionalFormatting sqref="B139">
    <cfRule type="expression" dxfId="130" priority="80">
      <formula>#REF!=$D138</formula>
    </cfRule>
    <cfRule type="expression" dxfId="129" priority="81">
      <formula>#REF!&gt;$D138</formula>
    </cfRule>
    <cfRule type="expression" dxfId="128" priority="82">
      <formula>#REF!&lt;$D138</formula>
    </cfRule>
  </conditionalFormatting>
  <conditionalFormatting sqref="B140">
    <cfRule type="expression" dxfId="127" priority="9">
      <formula>#REF!=$D140</formula>
    </cfRule>
    <cfRule type="expression" dxfId="126" priority="10">
      <formula>#REF!&gt;$D140</formula>
    </cfRule>
    <cfRule type="expression" dxfId="125" priority="11">
      <formula>#REF!&lt;$D140</formula>
    </cfRule>
  </conditionalFormatting>
  <conditionalFormatting sqref="D59:D73">
    <cfRule type="expression" dxfId="124" priority="33">
      <formula>#REF!=$D59</formula>
    </cfRule>
    <cfRule type="expression" dxfId="123" priority="34">
      <formula>#REF!&gt;$D59</formula>
    </cfRule>
    <cfRule type="expression" dxfId="122" priority="35">
      <formula>#REF!&lt;$D59</formula>
    </cfRule>
  </conditionalFormatting>
  <conditionalFormatting sqref="Y6:Y18 AA6:AA18 AE6:AE18 AG6:AG18 Y20:Y22 AA20:AA22 AE20:AE22 AF21:AF22 AA30:AA32 AE30:AE32 AG30:AG41 Y30:Y42 AA40:AA42 AE40:AE42 AG44:AG58 Y44:Y91 AA44:AA91 AE44:AE91 AG74:AG91 AG93:AG100 AA93:AA101 AE93:AE101 Y93:Y123 AG102:AG111 AA104:AA123 AE104:AE123 AG113:AG123 AG125:AG128 Y125:Y129 AA125:AA129 AC125:AC129 AE125:AE129 AJ1:AL4 AJ143:AL1048576">
    <cfRule type="cellIs" dxfId="121" priority="55" operator="lessThan">
      <formula>0</formula>
    </cfRule>
    <cfRule type="cellIs" dxfId="120" priority="56" operator="greaterThan">
      <formula>0</formula>
    </cfRule>
  </conditionalFormatting>
  <conditionalFormatting sqref="AC6:AC26 AE19:AF19">
    <cfRule type="cellIs" dxfId="119" priority="20" operator="lessThan">
      <formula>0</formula>
    </cfRule>
    <cfRule type="cellIs" dxfId="118" priority="21" operator="greaterThan">
      <formula>0</formula>
    </cfRule>
  </conditionalFormatting>
  <conditionalFormatting sqref="AC28:AC123 AE43:AF43">
    <cfRule type="cellIs" dxfId="117" priority="18" operator="lessThan">
      <formula>0</formula>
    </cfRule>
    <cfRule type="cellIs" dxfId="116" priority="19" operator="greaterThan">
      <formula>0</formula>
    </cfRule>
  </conditionalFormatting>
  <conditionalFormatting sqref="AE23:AF26">
    <cfRule type="cellIs" dxfId="115" priority="24" operator="lessThan">
      <formula>0</formula>
    </cfRule>
    <cfRule type="cellIs" dxfId="114" priority="25" operator="greaterThan">
      <formula>0</formula>
    </cfRule>
  </conditionalFormatting>
  <conditionalFormatting sqref="AE28:AF29">
    <cfRule type="cellIs" dxfId="113" priority="28" operator="lessThan">
      <formula>0</formula>
    </cfRule>
    <cfRule type="cellIs" dxfId="112" priority="29" operator="greaterThan">
      <formula>0</formula>
    </cfRule>
  </conditionalFormatting>
  <conditionalFormatting sqref="AE92:AF92">
    <cfRule type="cellIs" dxfId="111" priority="53" operator="lessThan">
      <formula>0</formula>
    </cfRule>
    <cfRule type="cellIs" dxfId="110" priority="54" operator="greaterThan">
      <formula>0</formula>
    </cfRule>
  </conditionalFormatting>
  <conditionalFormatting sqref="AF131:AF142">
    <cfRule type="cellIs" dxfId="109" priority="5" operator="lessThan">
      <formula>0</formula>
    </cfRule>
    <cfRule type="cellIs" dxfId="108" priority="6" operator="greaterThan">
      <formula>0</formula>
    </cfRule>
  </conditionalFormatting>
  <conditionalFormatting sqref="AK6:AL142">
    <cfRule type="cellIs" dxfId="107" priority="1" operator="lessThan">
      <formula>0</formula>
    </cfRule>
    <cfRule type="cellIs" dxfId="106" priority="2" operator="greaterThan">
      <formula>0</formula>
    </cfRule>
  </conditionalFormatting>
  <printOptions horizontalCentered="1" verticalCentered="1"/>
  <pageMargins left="0.2" right="0.2" top="0.2" bottom="0.2" header="0.31" footer="0.12000000000000001"/>
  <pageSetup paperSize="9" scale="33" fitToHeight="0" orientation="landscape" r:id="rId1"/>
  <drawing r:id="rId2"/>
  <legacyDrawing r:id="rId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660066"/>
  </sheetPr>
  <dimension ref="A1:F11"/>
  <sheetViews>
    <sheetView workbookViewId="0">
      <selection activeCell="G7" sqref="G7"/>
    </sheetView>
  </sheetViews>
  <sheetFormatPr baseColWidth="10" defaultColWidth="10.7109375" defaultRowHeight="16" x14ac:dyDescent="0.2"/>
  <cols>
    <col min="1" max="1" width="34.28515625" style="1" customWidth="1"/>
    <col min="2" max="3" width="7.140625" style="7" customWidth="1"/>
    <col min="4" max="4" width="34.28515625" style="1" customWidth="1"/>
    <col min="5" max="16384" width="10.7109375" style="1"/>
  </cols>
  <sheetData>
    <row r="1" spans="1:6" ht="39" customHeight="1" thickBot="1" x14ac:dyDescent="0.25">
      <c r="A1" s="853" t="s">
        <v>450</v>
      </c>
      <c r="B1" s="854"/>
      <c r="C1" s="854"/>
      <c r="D1" s="854"/>
      <c r="E1" s="854"/>
      <c r="F1" s="855"/>
    </row>
    <row r="2" spans="1:6" ht="47" customHeight="1" thickBot="1" x14ac:dyDescent="0.25">
      <c r="A2" s="860"/>
      <c r="B2" s="861"/>
      <c r="C2" s="861"/>
      <c r="D2" s="861"/>
      <c r="E2" s="861"/>
      <c r="F2" s="862"/>
    </row>
    <row r="3" spans="1:6" ht="46" customHeight="1" thickBot="1" x14ac:dyDescent="0.25">
      <c r="A3" s="856" t="s">
        <v>9</v>
      </c>
      <c r="B3" s="851" t="s">
        <v>10</v>
      </c>
      <c r="C3" s="852"/>
      <c r="D3" s="858" t="s">
        <v>451</v>
      </c>
      <c r="E3" s="851" t="s">
        <v>17</v>
      </c>
      <c r="F3" s="852"/>
    </row>
    <row r="4" spans="1:6" ht="34" customHeight="1" thickBot="1" x14ac:dyDescent="0.25">
      <c r="A4" s="857"/>
      <c r="B4" s="25" t="s">
        <v>11</v>
      </c>
      <c r="C4" s="25" t="s">
        <v>12</v>
      </c>
      <c r="D4" s="859"/>
      <c r="E4" s="25" t="s">
        <v>11</v>
      </c>
      <c r="F4" s="26" t="s">
        <v>12</v>
      </c>
    </row>
    <row r="5" spans="1:6" ht="42" customHeight="1" x14ac:dyDescent="0.2">
      <c r="A5" s="30" t="s">
        <v>13</v>
      </c>
      <c r="B5" s="24" t="s">
        <v>143</v>
      </c>
      <c r="C5" s="31"/>
      <c r="D5" s="33" t="s">
        <v>18</v>
      </c>
      <c r="E5" s="24" t="s">
        <v>143</v>
      </c>
      <c r="F5" s="31"/>
    </row>
    <row r="6" spans="1:6" ht="42" customHeight="1" x14ac:dyDescent="0.2">
      <c r="A6" s="2" t="s">
        <v>14</v>
      </c>
      <c r="B6" s="3" t="s">
        <v>143</v>
      </c>
      <c r="C6" s="4"/>
      <c r="D6" s="8" t="s">
        <v>19</v>
      </c>
      <c r="E6" s="3" t="s">
        <v>143</v>
      </c>
      <c r="F6" s="4"/>
    </row>
    <row r="7" spans="1:6" ht="61" customHeight="1" x14ac:dyDescent="0.2">
      <c r="A7" s="2" t="s">
        <v>15</v>
      </c>
      <c r="B7" s="3" t="s">
        <v>143</v>
      </c>
      <c r="C7" s="4"/>
      <c r="D7" s="8" t="s">
        <v>44</v>
      </c>
      <c r="E7" s="3" t="s">
        <v>143</v>
      </c>
      <c r="F7" s="4"/>
    </row>
    <row r="8" spans="1:6" ht="61" customHeight="1" x14ac:dyDescent="0.2">
      <c r="A8" s="2" t="s">
        <v>16</v>
      </c>
      <c r="B8" s="3" t="s">
        <v>143</v>
      </c>
      <c r="C8" s="4"/>
      <c r="D8" s="8" t="s">
        <v>22</v>
      </c>
      <c r="E8" s="3" t="s">
        <v>143</v>
      </c>
      <c r="F8" s="4"/>
    </row>
    <row r="9" spans="1:6" ht="42" customHeight="1" x14ac:dyDescent="0.2">
      <c r="A9" s="2" t="s">
        <v>21</v>
      </c>
      <c r="B9" s="3" t="s">
        <v>143</v>
      </c>
      <c r="C9" s="4"/>
      <c r="D9" s="8"/>
      <c r="E9" s="3"/>
      <c r="F9" s="4"/>
    </row>
    <row r="10" spans="1:6" ht="84" customHeight="1" x14ac:dyDescent="0.2">
      <c r="A10" s="8" t="s">
        <v>20</v>
      </c>
      <c r="B10" s="3" t="s">
        <v>143</v>
      </c>
      <c r="C10" s="4"/>
      <c r="D10" s="8"/>
      <c r="E10" s="3"/>
      <c r="F10" s="4"/>
    </row>
    <row r="11" spans="1:6" ht="42" customHeight="1" thickBot="1" x14ac:dyDescent="0.25">
      <c r="A11" s="32" t="s">
        <v>45</v>
      </c>
      <c r="B11" s="5" t="s">
        <v>143</v>
      </c>
      <c r="C11" s="6"/>
      <c r="D11" s="27"/>
      <c r="E11" s="28"/>
      <c r="F11" s="29"/>
    </row>
  </sheetData>
  <mergeCells count="6">
    <mergeCell ref="B3:C3"/>
    <mergeCell ref="E3:F3"/>
    <mergeCell ref="A1:F1"/>
    <mergeCell ref="A3:A4"/>
    <mergeCell ref="D3:D4"/>
    <mergeCell ref="A2:F2"/>
  </mergeCells>
  <phoneticPr fontId="30" type="noConversion"/>
  <printOptions horizontalCentered="1" verticalCentered="1"/>
  <pageMargins left="0.2" right="0.2" top="0.2" bottom="0.2" header="0.31" footer="0.12000000000000001"/>
  <pageSetup paperSize="9" fitToHeight="0" orientation="landscape" horizontalDpi="4294967292" verticalDpi="4294967292"/>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4</vt:i4>
      </vt:variant>
    </vt:vector>
  </HeadingPairs>
  <TitlesOfParts>
    <vt:vector size="4" baseType="lpstr">
      <vt:lpstr>RENSEIGNEMENTS</vt:lpstr>
      <vt:lpstr>ENTRETIEN LOCAUX</vt:lpstr>
      <vt:lpstr>CUISINE</vt:lpstr>
      <vt:lpstr>MISE A DISPO SERVICES</vt:lpstr>
    </vt:vector>
  </TitlesOfParts>
  <Company>GAEL29</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Gaelle GARCIA</dc:creator>
  <cp:lastModifiedBy>Gaelle GARCIA</cp:lastModifiedBy>
  <cp:lastPrinted>2023-09-23T14:53:32Z</cp:lastPrinted>
  <dcterms:created xsi:type="dcterms:W3CDTF">2021-02-19T08:22:16Z</dcterms:created>
  <dcterms:modified xsi:type="dcterms:W3CDTF">2023-10-05T12:06:02Z</dcterms:modified>
</cp:coreProperties>
</file>